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DHAB\1. Service Habitat\1. Parc public neuf\3.Délegation Etat suivi\3.conv deleg 2019-2023\Délégation 2024\DOCS ET SITE 2024\SITE 2024\DOCUMENTS SUR SITE\"/>
    </mc:Choice>
  </mc:AlternateContent>
  <bookViews>
    <workbookView xWindow="0" yWindow="0" windowWidth="16380" windowHeight="8190" tabRatio="348"/>
  </bookViews>
  <sheets>
    <sheet name="Loyers PLAI PLUS" sheetId="1" r:id="rId1"/>
    <sheet name="Loyer PLS" sheetId="8" r:id="rId2"/>
    <sheet name="Surfaces PLUS" sheetId="4" r:id="rId3"/>
    <sheet name="Surfaces PLAI" sheetId="5" r:id="rId4"/>
    <sheet name="CR Surf PLAI PLUS" sheetId="2" r:id="rId5"/>
    <sheet name="Surf Logts PLS" sheetId="9" r:id="rId6"/>
    <sheet name="CR Surf PLS" sheetId="10" r:id="rId7"/>
    <sheet name="plan de financement" sheetId="3" r:id="rId8"/>
    <sheet name="CALCUL CONTINGENT" sheetId="6" r:id="rId9"/>
  </sheets>
  <externalReferences>
    <externalReference r:id="rId10"/>
  </externalReferences>
  <definedNames>
    <definedName name="su" localSheetId="7">'plan de financement'!#REF!</definedName>
    <definedName name="su">'CR Surf PLAI PLUS'!$F$33</definedName>
    <definedName name="_xlnm.Print_Area" localSheetId="4">'CR Surf PLAI PLUS'!$A$1:$H$66</definedName>
    <definedName name="_xlnm.Print_Area" localSheetId="0">'Loyers PLAI PLUS'!$A$1:$D$100</definedName>
  </definedNames>
  <calcPr calcId="152511" fullPrecision="0"/>
</workbook>
</file>

<file path=xl/calcChain.xml><?xml version="1.0" encoding="utf-8"?>
<calcChain xmlns="http://schemas.openxmlformats.org/spreadsheetml/2006/main">
  <c r="B37" i="3" l="1"/>
  <c r="B38" i="3" s="1"/>
  <c r="F38" i="3" s="1"/>
  <c r="I42" i="5"/>
  <c r="I43" i="5"/>
  <c r="I44" i="5"/>
  <c r="I45" i="5"/>
  <c r="I46" i="5"/>
  <c r="I47" i="5"/>
  <c r="I48" i="5"/>
  <c r="I49" i="5"/>
  <c r="I50" i="5"/>
  <c r="I51" i="5"/>
  <c r="I52" i="5"/>
  <c r="I53" i="5"/>
  <c r="I41" i="5"/>
  <c r="B42" i="5"/>
  <c r="B43" i="5"/>
  <c r="B44" i="5"/>
  <c r="B45" i="5"/>
  <c r="B46" i="5"/>
  <c r="B47" i="5"/>
  <c r="B48" i="5"/>
  <c r="B49" i="5"/>
  <c r="B50" i="5"/>
  <c r="B51" i="5"/>
  <c r="B52" i="5"/>
  <c r="B53" i="5"/>
  <c r="B41" i="5"/>
  <c r="I24" i="5"/>
  <c r="I25" i="5"/>
  <c r="I26" i="5"/>
  <c r="I27" i="5"/>
  <c r="I28" i="5"/>
  <c r="I29" i="5"/>
  <c r="I30" i="5"/>
  <c r="I31" i="5"/>
  <c r="I32" i="5"/>
  <c r="I33" i="5"/>
  <c r="I34" i="5"/>
  <c r="I35" i="5"/>
  <c r="I23" i="5"/>
  <c r="B24" i="5"/>
  <c r="B25" i="5"/>
  <c r="B26" i="5"/>
  <c r="B27" i="5"/>
  <c r="B28" i="5"/>
  <c r="B29" i="5"/>
  <c r="B30" i="5"/>
  <c r="B31" i="5"/>
  <c r="B32" i="5"/>
  <c r="B33" i="5"/>
  <c r="B34" i="5"/>
  <c r="B35" i="5"/>
  <c r="B23" i="5"/>
  <c r="I6" i="5"/>
  <c r="I7" i="5"/>
  <c r="I8" i="5"/>
  <c r="I9" i="5"/>
  <c r="I10" i="5"/>
  <c r="I11" i="5"/>
  <c r="I12" i="5"/>
  <c r="I13" i="5"/>
  <c r="I14" i="5"/>
  <c r="I15" i="5"/>
  <c r="I16" i="5"/>
  <c r="I17" i="5"/>
  <c r="I5" i="5"/>
  <c r="B6" i="5"/>
  <c r="B7" i="5"/>
  <c r="B8" i="5"/>
  <c r="B9" i="5"/>
  <c r="B10" i="5"/>
  <c r="B11" i="5"/>
  <c r="B12" i="5"/>
  <c r="B13" i="5"/>
  <c r="B14" i="5"/>
  <c r="B15" i="5"/>
  <c r="B16" i="5"/>
  <c r="B17" i="5"/>
  <c r="B5" i="5"/>
  <c r="D40" i="3" l="1"/>
  <c r="E21" i="3"/>
  <c r="E18" i="3"/>
  <c r="I42" i="9" l="1"/>
  <c r="I43" i="9"/>
  <c r="I44" i="9"/>
  <c r="I45" i="9"/>
  <c r="I46" i="9"/>
  <c r="I47" i="9"/>
  <c r="I48" i="9"/>
  <c r="I49" i="9"/>
  <c r="I50" i="9"/>
  <c r="I51" i="9"/>
  <c r="I52" i="9"/>
  <c r="I41" i="9"/>
  <c r="I24" i="9"/>
  <c r="I25" i="9"/>
  <c r="I26" i="9"/>
  <c r="I27" i="9"/>
  <c r="I28" i="9"/>
  <c r="I29" i="9"/>
  <c r="I30" i="9"/>
  <c r="I31" i="9"/>
  <c r="I32" i="9"/>
  <c r="I33" i="9"/>
  <c r="I34" i="9"/>
  <c r="I35" i="9"/>
  <c r="I23" i="9"/>
  <c r="I6" i="9"/>
  <c r="I7" i="9"/>
  <c r="I8" i="9"/>
  <c r="I9" i="9"/>
  <c r="I10" i="9"/>
  <c r="I11" i="9"/>
  <c r="I12" i="9"/>
  <c r="I13" i="9"/>
  <c r="I14" i="9"/>
  <c r="I15" i="9"/>
  <c r="I16" i="9"/>
  <c r="I17" i="9"/>
  <c r="I5" i="9"/>
  <c r="B42" i="9"/>
  <c r="B43" i="9"/>
  <c r="B44" i="9"/>
  <c r="B45" i="9"/>
  <c r="B46" i="9"/>
  <c r="B47" i="9"/>
  <c r="B48" i="9"/>
  <c r="B49" i="9"/>
  <c r="B50" i="9"/>
  <c r="B51" i="9"/>
  <c r="B52" i="9"/>
  <c r="B53" i="9"/>
  <c r="B41" i="9"/>
  <c r="B24" i="9"/>
  <c r="B25" i="9"/>
  <c r="B26" i="9"/>
  <c r="B27" i="9"/>
  <c r="B28" i="9"/>
  <c r="B29" i="9"/>
  <c r="B30" i="9"/>
  <c r="B31" i="9"/>
  <c r="B32" i="9"/>
  <c r="B33" i="9"/>
  <c r="B34" i="9"/>
  <c r="B35" i="9"/>
  <c r="B23" i="9"/>
  <c r="B6" i="9"/>
  <c r="B7" i="9"/>
  <c r="B8" i="9"/>
  <c r="B9" i="9"/>
  <c r="B10" i="9"/>
  <c r="B11" i="9"/>
  <c r="B12" i="9"/>
  <c r="B13" i="9"/>
  <c r="B14" i="9"/>
  <c r="B15" i="9"/>
  <c r="B16" i="9"/>
  <c r="B17" i="9"/>
  <c r="B5" i="9"/>
  <c r="I38" i="4"/>
  <c r="I39" i="4"/>
  <c r="I40" i="4"/>
  <c r="I41" i="4"/>
  <c r="I42" i="4"/>
  <c r="I43" i="4"/>
  <c r="I44" i="4"/>
  <c r="I45" i="4"/>
  <c r="I46" i="4"/>
  <c r="I47" i="4"/>
  <c r="I48" i="4"/>
  <c r="I49" i="4"/>
  <c r="I50" i="4"/>
  <c r="I51" i="4"/>
  <c r="I52" i="4"/>
  <c r="I53" i="4"/>
  <c r="I54" i="4"/>
  <c r="I37" i="4"/>
  <c r="I24" i="4"/>
  <c r="I25" i="4"/>
  <c r="I26" i="4"/>
  <c r="I27" i="4"/>
  <c r="I28" i="4"/>
  <c r="I29" i="4"/>
  <c r="I30" i="4"/>
  <c r="I31" i="4"/>
  <c r="I23" i="4"/>
  <c r="I6" i="4"/>
  <c r="I7" i="4"/>
  <c r="I8" i="4"/>
  <c r="I9" i="4"/>
  <c r="I10" i="4"/>
  <c r="I11" i="4"/>
  <c r="I12" i="4"/>
  <c r="I13" i="4"/>
  <c r="I14" i="4"/>
  <c r="I15" i="4"/>
  <c r="I16" i="4"/>
  <c r="I17" i="4"/>
  <c r="I5" i="4"/>
  <c r="B38" i="4"/>
  <c r="B39" i="4"/>
  <c r="B40" i="4"/>
  <c r="B41" i="4"/>
  <c r="B42" i="4"/>
  <c r="B43" i="4"/>
  <c r="B44" i="4"/>
  <c r="B45" i="4"/>
  <c r="B46" i="4"/>
  <c r="B47" i="4"/>
  <c r="B48" i="4"/>
  <c r="B49" i="4"/>
  <c r="B50" i="4"/>
  <c r="B51" i="4"/>
  <c r="B52" i="4"/>
  <c r="B53" i="4"/>
  <c r="B54" i="4"/>
  <c r="B37" i="4"/>
  <c r="B24" i="4"/>
  <c r="B25" i="4"/>
  <c r="B26" i="4"/>
  <c r="B27" i="4"/>
  <c r="B28" i="4"/>
  <c r="B29" i="4"/>
  <c r="B30" i="4"/>
  <c r="B31" i="4"/>
  <c r="B23" i="4"/>
  <c r="B6" i="4"/>
  <c r="B7" i="4"/>
  <c r="B8" i="4"/>
  <c r="B9" i="4"/>
  <c r="B10" i="4"/>
  <c r="B11" i="4"/>
  <c r="B12" i="4"/>
  <c r="B13" i="4"/>
  <c r="B14" i="4"/>
  <c r="B15" i="4"/>
  <c r="B16" i="4"/>
  <c r="B17" i="4"/>
  <c r="B5" i="4"/>
  <c r="F26" i="3" l="1"/>
  <c r="F25" i="3"/>
  <c r="F19" i="3"/>
  <c r="F20" i="3"/>
  <c r="F21" i="3"/>
  <c r="F18" i="3"/>
  <c r="F8" i="3"/>
  <c r="F9" i="3"/>
  <c r="F10" i="3"/>
  <c r="F11" i="3"/>
  <c r="F13" i="3"/>
  <c r="F14" i="3"/>
  <c r="F7" i="3"/>
  <c r="B24" i="8" l="1"/>
  <c r="B23" i="8"/>
  <c r="D9" i="10"/>
  <c r="C54" i="9"/>
  <c r="D7" i="10" s="1"/>
  <c r="D54" i="9"/>
  <c r="E54" i="9"/>
  <c r="B54" i="9"/>
  <c r="C7" i="10" s="1"/>
  <c r="F41" i="9"/>
  <c r="F54" i="9" s="1"/>
  <c r="F42" i="9"/>
  <c r="F43" i="9"/>
  <c r="F44" i="9"/>
  <c r="F23" i="9"/>
  <c r="F24" i="9"/>
  <c r="F25" i="9"/>
  <c r="F26" i="9"/>
  <c r="D32" i="10"/>
  <c r="D31" i="10"/>
  <c r="D30" i="10"/>
  <c r="F29" i="10"/>
  <c r="D29" i="10"/>
  <c r="E28" i="10"/>
  <c r="F28" i="10" s="1"/>
  <c r="F33" i="10" s="1"/>
  <c r="D28" i="10"/>
  <c r="D33" i="10" s="1"/>
  <c r="C24" i="10"/>
  <c r="C23" i="10"/>
  <c r="F23" i="10" s="1"/>
  <c r="F22" i="10"/>
  <c r="F21" i="10"/>
  <c r="E21" i="10"/>
  <c r="E23" i="10" s="1"/>
  <c r="D21" i="10"/>
  <c r="D23" i="10" s="1"/>
  <c r="F20" i="10"/>
  <c r="F19" i="10"/>
  <c r="F18" i="10"/>
  <c r="F17" i="10"/>
  <c r="L54" i="9"/>
  <c r="K54" i="9"/>
  <c r="J54" i="9"/>
  <c r="D10" i="10" s="1"/>
  <c r="I54" i="9"/>
  <c r="C10" i="10" s="1"/>
  <c r="M53" i="9"/>
  <c r="F53" i="9"/>
  <c r="M52" i="9"/>
  <c r="F52" i="9"/>
  <c r="M51" i="9"/>
  <c r="F51" i="9"/>
  <c r="M50" i="9"/>
  <c r="F50" i="9"/>
  <c r="M49" i="9"/>
  <c r="F49" i="9"/>
  <c r="M48" i="9"/>
  <c r="F48" i="9"/>
  <c r="M47" i="9"/>
  <c r="F47" i="9"/>
  <c r="M46" i="9"/>
  <c r="F46" i="9"/>
  <c r="M45" i="9"/>
  <c r="F45" i="9"/>
  <c r="M44" i="9"/>
  <c r="M43" i="9"/>
  <c r="M42" i="9"/>
  <c r="M41" i="9"/>
  <c r="L36" i="9"/>
  <c r="K36" i="9"/>
  <c r="J36" i="9"/>
  <c r="I36" i="9"/>
  <c r="C9" i="10" s="1"/>
  <c r="E36" i="9"/>
  <c r="D36" i="9"/>
  <c r="C36" i="9"/>
  <c r="D6" i="10" s="1"/>
  <c r="B36" i="9"/>
  <c r="C6" i="10" s="1"/>
  <c r="M35" i="9"/>
  <c r="F35" i="9"/>
  <c r="M34" i="9"/>
  <c r="F34" i="9"/>
  <c r="M33" i="9"/>
  <c r="F33" i="9"/>
  <c r="M32" i="9"/>
  <c r="F32" i="9"/>
  <c r="M31" i="9"/>
  <c r="F31" i="9"/>
  <c r="M30" i="9"/>
  <c r="F30" i="9"/>
  <c r="M29" i="9"/>
  <c r="F29" i="9"/>
  <c r="M28" i="9"/>
  <c r="F28" i="9"/>
  <c r="M27" i="9"/>
  <c r="F27" i="9"/>
  <c r="M26" i="9"/>
  <c r="M25" i="9"/>
  <c r="M24" i="9"/>
  <c r="M23" i="9"/>
  <c r="L18" i="9"/>
  <c r="K18" i="9"/>
  <c r="J18" i="9"/>
  <c r="D8" i="10" s="1"/>
  <c r="I18" i="9"/>
  <c r="C8" i="10" s="1"/>
  <c r="E18" i="9"/>
  <c r="D18" i="9"/>
  <c r="C18" i="9"/>
  <c r="D5" i="10" s="1"/>
  <c r="B18" i="9"/>
  <c r="C5" i="10" s="1"/>
  <c r="M17" i="9"/>
  <c r="F17" i="9"/>
  <c r="M16" i="9"/>
  <c r="F16" i="9"/>
  <c r="M15" i="9"/>
  <c r="F15" i="9"/>
  <c r="M14" i="9"/>
  <c r="F14" i="9"/>
  <c r="M13" i="9"/>
  <c r="F13" i="9"/>
  <c r="M12" i="9"/>
  <c r="F12" i="9"/>
  <c r="M11" i="9"/>
  <c r="F11" i="9"/>
  <c r="M10" i="9"/>
  <c r="F10" i="9"/>
  <c r="M9" i="9"/>
  <c r="F9" i="9"/>
  <c r="M8" i="9"/>
  <c r="F8" i="9"/>
  <c r="M7" i="9"/>
  <c r="F7" i="9"/>
  <c r="M6" i="9"/>
  <c r="F6" i="9"/>
  <c r="F5" i="9"/>
  <c r="B44" i="8"/>
  <c r="B46" i="8" s="1"/>
  <c r="B40" i="8"/>
  <c r="C40" i="8" s="1"/>
  <c r="B39" i="8"/>
  <c r="B41" i="8" s="1"/>
  <c r="C29" i="8"/>
  <c r="B28" i="8"/>
  <c r="C28" i="8" s="1"/>
  <c r="C26" i="8"/>
  <c r="E8" i="10" l="1"/>
  <c r="F18" i="9"/>
  <c r="E10" i="10"/>
  <c r="M54" i="9"/>
  <c r="F10" i="10"/>
  <c r="E9" i="10"/>
  <c r="M36" i="9"/>
  <c r="F9" i="10"/>
  <c r="M18" i="9"/>
  <c r="F8" i="10"/>
  <c r="E7" i="10"/>
  <c r="F7" i="10" s="1"/>
  <c r="E6" i="10"/>
  <c r="F6" i="10" s="1"/>
  <c r="E5" i="10"/>
  <c r="F5" i="10" s="1"/>
  <c r="C11" i="10"/>
  <c r="D11" i="10"/>
  <c r="B33" i="8" s="1"/>
  <c r="F36" i="9"/>
  <c r="C39" i="8"/>
  <c r="H40" i="2"/>
  <c r="H39" i="2"/>
  <c r="C33" i="8" l="1"/>
  <c r="B49" i="8"/>
  <c r="C12" i="10"/>
  <c r="B22" i="8"/>
  <c r="B27" i="8"/>
  <c r="E11" i="10"/>
  <c r="B34" i="8" s="1"/>
  <c r="B35" i="8" s="1"/>
  <c r="F11" i="10"/>
  <c r="D44" i="2"/>
  <c r="E44" i="2" s="1"/>
  <c r="D45" i="2"/>
  <c r="E45" i="2" s="1"/>
  <c r="D46" i="2"/>
  <c r="E46" i="2" s="1"/>
  <c r="D47" i="2"/>
  <c r="E47" i="2" s="1"/>
  <c r="D43" i="2"/>
  <c r="E43" i="2" s="1"/>
  <c r="C34" i="8" l="1"/>
  <c r="B50" i="8"/>
  <c r="B51" i="8" s="1"/>
  <c r="C27" i="8"/>
  <c r="B48" i="8"/>
  <c r="C58" i="8" s="1"/>
  <c r="B43" i="8"/>
  <c r="G33" i="2"/>
  <c r="F33" i="2"/>
  <c r="B45" i="8" l="1"/>
  <c r="B47" i="8" s="1"/>
  <c r="C57" i="8"/>
  <c r="F5" i="5"/>
  <c r="F6" i="5"/>
  <c r="F7" i="5"/>
  <c r="F8" i="5"/>
  <c r="F9" i="5"/>
  <c r="F23" i="5"/>
  <c r="F24" i="5"/>
  <c r="F25" i="5"/>
  <c r="F26" i="5"/>
  <c r="F27" i="5"/>
  <c r="F28" i="5"/>
  <c r="F41" i="5"/>
  <c r="F42" i="5"/>
  <c r="F43" i="5"/>
  <c r="F44" i="5"/>
  <c r="F45" i="5"/>
  <c r="F46" i="5"/>
  <c r="F47" i="5"/>
  <c r="F48" i="5"/>
  <c r="F49" i="5"/>
  <c r="F50" i="5"/>
  <c r="F51" i="5"/>
  <c r="F52" i="5"/>
  <c r="F23" i="4"/>
  <c r="F24" i="4"/>
  <c r="F25" i="4"/>
  <c r="F26" i="4"/>
  <c r="F27" i="4"/>
  <c r="F28" i="4"/>
  <c r="F29" i="4"/>
  <c r="M23" i="4"/>
  <c r="M24" i="4"/>
  <c r="M25" i="4"/>
  <c r="M26" i="4"/>
  <c r="M27" i="4"/>
  <c r="M47" i="4"/>
  <c r="M48" i="4"/>
  <c r="M49" i="4"/>
  <c r="M50" i="4"/>
  <c r="M51" i="4"/>
  <c r="F37" i="4"/>
  <c r="F38" i="4"/>
  <c r="F39" i="4"/>
  <c r="F40" i="4"/>
  <c r="F41" i="4"/>
  <c r="F42" i="4"/>
  <c r="F43" i="4"/>
  <c r="F44" i="4"/>
  <c r="F45" i="4"/>
  <c r="F46" i="4"/>
  <c r="F47" i="4"/>
  <c r="F48" i="4"/>
  <c r="F49" i="4"/>
  <c r="F50" i="4"/>
  <c r="F51" i="4"/>
  <c r="F52" i="4" l="1"/>
  <c r="F53" i="4"/>
  <c r="F54" i="4"/>
  <c r="I20" i="6" l="1"/>
  <c r="I19" i="6"/>
  <c r="E16" i="6"/>
  <c r="E15" i="6"/>
  <c r="E22" i="2" l="1"/>
  <c r="D22" i="2"/>
  <c r="E21" i="2"/>
  <c r="D21" i="2"/>
  <c r="E20" i="2"/>
  <c r="D20" i="2"/>
  <c r="K32" i="4"/>
  <c r="D18" i="4"/>
  <c r="F27" i="3" l="1"/>
  <c r="F22" i="3"/>
  <c r="F15" i="3"/>
  <c r="F30" i="3" l="1"/>
  <c r="D30" i="3"/>
  <c r="G35" i="2"/>
  <c r="F35" i="2"/>
  <c r="G34" i="2"/>
  <c r="F34" i="2"/>
  <c r="F36" i="2" s="1"/>
  <c r="G36" i="2" l="1"/>
  <c r="G37" i="2" l="1"/>
  <c r="F49" i="2" s="1"/>
  <c r="L54" i="5"/>
  <c r="K54" i="5"/>
  <c r="J54" i="5"/>
  <c r="I54" i="5"/>
  <c r="C22" i="2" s="1"/>
  <c r="F22" i="2" s="1"/>
  <c r="E54" i="5"/>
  <c r="D54" i="5"/>
  <c r="C54" i="5"/>
  <c r="D19" i="2" s="1"/>
  <c r="B54" i="5"/>
  <c r="C19" i="2" s="1"/>
  <c r="M53" i="5"/>
  <c r="F53" i="5"/>
  <c r="M52" i="5"/>
  <c r="M51" i="5"/>
  <c r="M50" i="5"/>
  <c r="M49" i="5"/>
  <c r="M48" i="5"/>
  <c r="M47" i="5"/>
  <c r="M46" i="5"/>
  <c r="M45" i="5"/>
  <c r="M44" i="5"/>
  <c r="M43" i="5"/>
  <c r="M42" i="5"/>
  <c r="M41" i="5"/>
  <c r="L36" i="5"/>
  <c r="K36" i="5"/>
  <c r="J36" i="5"/>
  <c r="I36" i="5"/>
  <c r="C21" i="2" s="1"/>
  <c r="F21" i="2" s="1"/>
  <c r="E36" i="5"/>
  <c r="D36" i="5"/>
  <c r="C36" i="5"/>
  <c r="D18" i="2" s="1"/>
  <c r="B36" i="5"/>
  <c r="C18" i="2" s="1"/>
  <c r="M35" i="5"/>
  <c r="F35" i="5"/>
  <c r="M34" i="5"/>
  <c r="F34" i="5"/>
  <c r="M33" i="5"/>
  <c r="F33" i="5"/>
  <c r="M32" i="5"/>
  <c r="F32" i="5"/>
  <c r="M31" i="5"/>
  <c r="F31" i="5"/>
  <c r="M30" i="5"/>
  <c r="F30" i="5"/>
  <c r="M29" i="5"/>
  <c r="F29" i="5"/>
  <c r="M28" i="5"/>
  <c r="M27" i="5"/>
  <c r="M26" i="5"/>
  <c r="M25" i="5"/>
  <c r="M24" i="5"/>
  <c r="M23" i="5"/>
  <c r="L18" i="5"/>
  <c r="K18" i="5"/>
  <c r="J18" i="5"/>
  <c r="I18" i="5"/>
  <c r="C20" i="2" s="1"/>
  <c r="F20" i="2" s="1"/>
  <c r="E18" i="5"/>
  <c r="D18" i="5"/>
  <c r="C18" i="5"/>
  <c r="D17" i="2" s="1"/>
  <c r="B18" i="5"/>
  <c r="C17" i="2" s="1"/>
  <c r="M17" i="5"/>
  <c r="F17" i="5"/>
  <c r="M16" i="5"/>
  <c r="F16" i="5"/>
  <c r="M15" i="5"/>
  <c r="F15" i="5"/>
  <c r="M14" i="5"/>
  <c r="F14" i="5"/>
  <c r="M13" i="5"/>
  <c r="F13" i="5"/>
  <c r="M12" i="5"/>
  <c r="F12" i="5"/>
  <c r="M11" i="5"/>
  <c r="F11" i="5"/>
  <c r="M10" i="5"/>
  <c r="F10" i="5"/>
  <c r="M9" i="5"/>
  <c r="M8" i="5"/>
  <c r="M7" i="5"/>
  <c r="M6" i="5"/>
  <c r="M5" i="5"/>
  <c r="M54" i="4"/>
  <c r="M53" i="4"/>
  <c r="M52" i="4"/>
  <c r="M46" i="4"/>
  <c r="M45" i="4"/>
  <c r="M44" i="4"/>
  <c r="M43" i="4"/>
  <c r="M42" i="4"/>
  <c r="M41" i="4"/>
  <c r="M40" i="4"/>
  <c r="M39" i="4"/>
  <c r="M38" i="4"/>
  <c r="M37" i="4"/>
  <c r="L55" i="4"/>
  <c r="K55" i="4"/>
  <c r="E10" i="2" s="1"/>
  <c r="J55" i="4"/>
  <c r="D10" i="2" s="1"/>
  <c r="I55" i="4"/>
  <c r="C10" i="2" s="1"/>
  <c r="F10" i="2" s="1"/>
  <c r="B55" i="4"/>
  <c r="C7" i="2" s="1"/>
  <c r="I32" i="4"/>
  <c r="C9" i="2" s="1"/>
  <c r="B32" i="4"/>
  <c r="C6" i="2" s="1"/>
  <c r="I18" i="4"/>
  <c r="C8" i="2" s="1"/>
  <c r="B18" i="4"/>
  <c r="C5" i="2" s="1"/>
  <c r="F5" i="2" s="1"/>
  <c r="L32" i="4"/>
  <c r="E9" i="2" s="1"/>
  <c r="J32" i="4"/>
  <c r="D9" i="2" s="1"/>
  <c r="M31" i="4"/>
  <c r="M30" i="4"/>
  <c r="M29" i="4"/>
  <c r="M28" i="4"/>
  <c r="M6" i="4"/>
  <c r="M7" i="4"/>
  <c r="M8" i="4"/>
  <c r="M9" i="4"/>
  <c r="M10" i="4"/>
  <c r="M11" i="4"/>
  <c r="M12" i="4"/>
  <c r="M13" i="4"/>
  <c r="M14" i="4"/>
  <c r="M15" i="4"/>
  <c r="M16" i="4"/>
  <c r="M17" i="4"/>
  <c r="F30" i="4"/>
  <c r="F31" i="4"/>
  <c r="F6" i="4"/>
  <c r="F7" i="4"/>
  <c r="F8" i="4"/>
  <c r="F9" i="4"/>
  <c r="F10" i="4"/>
  <c r="F11" i="4"/>
  <c r="F12" i="4"/>
  <c r="F13" i="4"/>
  <c r="F14" i="4"/>
  <c r="F15" i="4"/>
  <c r="F16" i="4"/>
  <c r="F17" i="4"/>
  <c r="F5" i="4"/>
  <c r="L18" i="4"/>
  <c r="K18" i="4"/>
  <c r="J18" i="4"/>
  <c r="D8" i="2" s="1"/>
  <c r="E55" i="4"/>
  <c r="D55" i="4"/>
  <c r="C55" i="4"/>
  <c r="D7" i="2" s="1"/>
  <c r="E32" i="4"/>
  <c r="D32" i="4"/>
  <c r="C32" i="4"/>
  <c r="D6" i="2" s="1"/>
  <c r="E18" i="4"/>
  <c r="E5" i="2" s="1"/>
  <c r="C18" i="4"/>
  <c r="D5" i="2" s="1"/>
  <c r="E8" i="2" l="1"/>
  <c r="M18" i="4"/>
  <c r="F8" i="2"/>
  <c r="E17" i="2"/>
  <c r="F17" i="2" s="1"/>
  <c r="F54" i="5"/>
  <c r="E19" i="2"/>
  <c r="F19" i="2" s="1"/>
  <c r="E18" i="2"/>
  <c r="D23" i="2"/>
  <c r="C23" i="2"/>
  <c r="C24" i="2" s="1"/>
  <c r="M32" i="4"/>
  <c r="F9" i="2"/>
  <c r="E6" i="2"/>
  <c r="F6" i="2" s="1"/>
  <c r="F32" i="4"/>
  <c r="D11" i="2"/>
  <c r="E7" i="2"/>
  <c r="F55" i="4"/>
  <c r="C11" i="2"/>
  <c r="M54" i="5"/>
  <c r="M36" i="5"/>
  <c r="M18" i="5"/>
  <c r="F36" i="5"/>
  <c r="F18" i="5"/>
  <c r="M55" i="4"/>
  <c r="F18" i="4"/>
  <c r="E23" i="2" l="1"/>
  <c r="F18" i="2"/>
  <c r="F23" i="2" s="1"/>
  <c r="D27" i="2"/>
  <c r="E11" i="2"/>
  <c r="F7" i="2"/>
  <c r="C12" i="2"/>
  <c r="C27" i="2"/>
  <c r="B26" i="6"/>
  <c r="B58" i="1"/>
  <c r="B60" i="1" s="1"/>
  <c r="E27" i="2" l="1"/>
  <c r="F27" i="2"/>
  <c r="F11" i="2"/>
  <c r="F26" i="6"/>
  <c r="F28" i="6" s="1"/>
  <c r="D26" i="6"/>
  <c r="D28" i="6" s="1"/>
  <c r="H26" i="6"/>
  <c r="H28" i="6" s="1"/>
  <c r="G26" i="6"/>
  <c r="G28" i="6" s="1"/>
  <c r="C26" i="6"/>
  <c r="E28" i="6"/>
  <c r="I28" i="6"/>
  <c r="B16" i="1"/>
  <c r="B15" i="1"/>
  <c r="B34" i="1"/>
  <c r="B35" i="1"/>
  <c r="B30" i="1"/>
  <c r="B31" i="1"/>
  <c r="B18" i="1"/>
  <c r="B19" i="1"/>
  <c r="D73" i="1"/>
  <c r="K26" i="6" l="1"/>
  <c r="C28" i="6"/>
  <c r="B28" i="6" s="1"/>
  <c r="B39" i="1"/>
  <c r="B68" i="1"/>
  <c r="B83" i="1" s="1"/>
  <c r="B36" i="1"/>
  <c r="B67" i="1" s="1"/>
  <c r="B82" i="1" s="1"/>
  <c r="B32" i="1"/>
  <c r="B38" i="1"/>
  <c r="B65" i="1"/>
  <c r="B79" i="1" s="1"/>
  <c r="B17" i="1"/>
  <c r="D94" i="1" l="1"/>
  <c r="D98" i="1"/>
  <c r="B40" i="1"/>
  <c r="B70" i="1" s="1"/>
  <c r="B64" i="1"/>
  <c r="B78" i="1" s="1"/>
  <c r="B71" i="1"/>
  <c r="D97" i="1" l="1"/>
  <c r="D99" i="1" s="1"/>
  <c r="D93" i="1"/>
  <c r="D95" i="1" s="1"/>
  <c r="B87" i="1"/>
  <c r="B85" i="1"/>
  <c r="B88" i="1"/>
  <c r="B86" i="1"/>
</calcChain>
</file>

<file path=xl/sharedStrings.xml><?xml version="1.0" encoding="utf-8"?>
<sst xmlns="http://schemas.openxmlformats.org/spreadsheetml/2006/main" count="481" uniqueCount="264">
  <si>
    <t>Subvention</t>
  </si>
  <si>
    <t>Loyer</t>
  </si>
  <si>
    <t>Opération</t>
  </si>
  <si>
    <t>Commune</t>
  </si>
  <si>
    <t>Zone + zone De Robien</t>
  </si>
  <si>
    <t>2A1</t>
  </si>
  <si>
    <t>Bassin d'habitat</t>
  </si>
  <si>
    <t xml:space="preserve">ANNEMASSE AGGLO </t>
  </si>
  <si>
    <t>Organisme</t>
  </si>
  <si>
    <t>Nombre de log.PLUS</t>
  </si>
  <si>
    <t>Nombre de log.PLAI</t>
  </si>
  <si>
    <t>Nombre de logements TOTAL</t>
  </si>
  <si>
    <t>Nombre de garages en sous sol</t>
  </si>
  <si>
    <t>Nombre de garages en superstructure</t>
  </si>
  <si>
    <t>Nature ( neuf=9 ou acq. am.=1)</t>
  </si>
  <si>
    <t>MIXTE</t>
  </si>
  <si>
    <t>Type (collectif =1 ;indiv.=0)</t>
  </si>
  <si>
    <t xml:space="preserve">Date dépôt dossier (pré dossier) </t>
  </si>
  <si>
    <t>Vérifier que le total des garages est inférieur ou égal au total des logements</t>
  </si>
  <si>
    <t>Surface habitable PLUS</t>
  </si>
  <si>
    <t>Surfaces annexes PLUS</t>
  </si>
  <si>
    <t xml:space="preserve">          SU PLUS</t>
  </si>
  <si>
    <t>Surface habitable PLAI</t>
  </si>
  <si>
    <t>Surfaces annexes PLAI</t>
  </si>
  <si>
    <t xml:space="preserve">         SU PLAI</t>
  </si>
  <si>
    <t>Surface habitable totale</t>
  </si>
  <si>
    <t>Surfaces annexes totales</t>
  </si>
  <si>
    <t xml:space="preserve">         SU TOTALE</t>
  </si>
  <si>
    <t>Surface locaux collectifs résidentiels  Slcr</t>
  </si>
  <si>
    <t xml:space="preserve">Plafond base loyer PLUS (CS*LMZONE) </t>
  </si>
  <si>
    <t xml:space="preserve">Plafond base loyer PLUS hab (CShab*LMZONE) </t>
  </si>
  <si>
    <t xml:space="preserve">Plafond base loyer PLAI (CS*LMZONE) </t>
  </si>
  <si>
    <t xml:space="preserve">Plafond base loyer PLAI hab (CShab*LMZONE) </t>
  </si>
  <si>
    <t>Valeur de base VB</t>
  </si>
  <si>
    <t>Cout forfaitaire garages CFG sous sol</t>
  </si>
  <si>
    <t>Cout forfaitaire garages CFG superstructure</t>
  </si>
  <si>
    <t>TOTAL PLUS</t>
  </si>
  <si>
    <t>TOTAL PLAI</t>
  </si>
  <si>
    <t>Loyer maxi /m2 Shab PLUS  [Cshab*LMZONE*(1,18 ou 1,25)*Shab]/SU</t>
  </si>
  <si>
    <t>Loyer maxi /m2 Shab PLAI  [Cshab*LMZONE*(1,18 ou 1,25)*Shab]/SU)</t>
  </si>
  <si>
    <t>FINANCEMENT  PLUS</t>
  </si>
  <si>
    <t>Logements collectifs</t>
  </si>
  <si>
    <t>Logement individuels</t>
  </si>
  <si>
    <t>Type</t>
  </si>
  <si>
    <t>Nb de log.</t>
  </si>
  <si>
    <t>S habitable</t>
  </si>
  <si>
    <t>S annexes</t>
  </si>
  <si>
    <t>S utiles</t>
  </si>
  <si>
    <t>T1</t>
  </si>
  <si>
    <t>T2</t>
  </si>
  <si>
    <t>T3</t>
  </si>
  <si>
    <t>T4</t>
  </si>
  <si>
    <t>T5</t>
  </si>
  <si>
    <t>T6</t>
  </si>
  <si>
    <t>Total</t>
  </si>
  <si>
    <t>Coefficient de structure 1 :</t>
  </si>
  <si>
    <t>Coefficient de structure 2 :</t>
  </si>
  <si>
    <t>FINANCEMENT  PLAi</t>
  </si>
  <si>
    <t>Coefficient de structure 3 :</t>
  </si>
  <si>
    <t>NB de log.</t>
  </si>
  <si>
    <t>SH</t>
  </si>
  <si>
    <t>SA</t>
  </si>
  <si>
    <t>SU</t>
  </si>
  <si>
    <t>PLUS</t>
  </si>
  <si>
    <t>PLAI</t>
  </si>
  <si>
    <t>NB</t>
  </si>
  <si>
    <t>PRIX</t>
  </si>
  <si>
    <t>PARKINGS</t>
  </si>
  <si>
    <t>Caractéristique de l'opération</t>
  </si>
  <si>
    <r>
      <t>Coefficient de structure CSU</t>
    </r>
    <r>
      <rPr>
        <b/>
        <sz val="12"/>
        <rFont val="Verdana"/>
        <family val="2"/>
      </rPr>
      <t xml:space="preserve"> PLUS</t>
    </r>
  </si>
  <si>
    <r>
      <t xml:space="preserve">Coefficient de structure CS  Hab </t>
    </r>
    <r>
      <rPr>
        <b/>
        <sz val="12"/>
        <rFont val="Verdana"/>
        <family val="2"/>
      </rPr>
      <t>PLUS</t>
    </r>
  </si>
  <si>
    <r>
      <t xml:space="preserve">Coefficient de structure CSU </t>
    </r>
    <r>
      <rPr>
        <b/>
        <sz val="12"/>
        <rFont val="Verdana"/>
        <family val="2"/>
      </rPr>
      <t>PLAI</t>
    </r>
  </si>
  <si>
    <r>
      <t xml:space="preserve">Coefficient de structure CS  Hab </t>
    </r>
    <r>
      <rPr>
        <b/>
        <sz val="12"/>
        <rFont val="Verdana"/>
        <family val="2"/>
      </rPr>
      <t>PLAI</t>
    </r>
  </si>
  <si>
    <r>
      <t xml:space="preserve">Coefficient de structure CS SU </t>
    </r>
    <r>
      <rPr>
        <b/>
        <sz val="12"/>
        <rFont val="Verdana"/>
        <family val="2"/>
      </rPr>
      <t>Total</t>
    </r>
  </si>
  <si>
    <r>
      <t>Coefficient de structure CS  Hab</t>
    </r>
    <r>
      <rPr>
        <b/>
        <sz val="12"/>
        <color indexed="8"/>
        <rFont val="Verdana"/>
        <family val="2"/>
      </rPr>
      <t xml:space="preserve"> total</t>
    </r>
  </si>
  <si>
    <r>
      <t>Loyer maxi de zone LMZONE</t>
    </r>
    <r>
      <rPr>
        <b/>
        <sz val="12"/>
        <rFont val="Verdana"/>
        <family val="2"/>
      </rPr>
      <t xml:space="preserve"> PLUS</t>
    </r>
  </si>
  <si>
    <r>
      <t>Loyer maxi de zone LMZONE</t>
    </r>
    <r>
      <rPr>
        <b/>
        <sz val="12"/>
        <rFont val="Verdana"/>
        <family val="2"/>
      </rPr>
      <t xml:space="preserve"> PLAI</t>
    </r>
  </si>
  <si>
    <r>
      <t xml:space="preserve">Plafond base loyer PLUS (CS </t>
    </r>
    <r>
      <rPr>
        <b/>
        <sz val="12"/>
        <color indexed="16"/>
        <rFont val="Verdana"/>
        <family val="2"/>
      </rPr>
      <t>global</t>
    </r>
    <r>
      <rPr>
        <sz val="12"/>
        <color indexed="16"/>
        <rFont val="Verdana"/>
        <family val="2"/>
      </rPr>
      <t xml:space="preserve">*LMZONE) </t>
    </r>
  </si>
  <si>
    <r>
      <t>Plafond base loyer PLUS hab (</t>
    </r>
    <r>
      <rPr>
        <b/>
        <sz val="12"/>
        <color indexed="16"/>
        <rFont val="Verdana"/>
        <family val="2"/>
      </rPr>
      <t>CShab global</t>
    </r>
    <r>
      <rPr>
        <sz val="12"/>
        <color indexed="16"/>
        <rFont val="Verdana"/>
        <family val="2"/>
      </rPr>
      <t xml:space="preserve">*LMZONE) </t>
    </r>
  </si>
  <si>
    <r>
      <t xml:space="preserve">Plafond base loyer PLAI (CS </t>
    </r>
    <r>
      <rPr>
        <b/>
        <sz val="12"/>
        <color indexed="16"/>
        <rFont val="Verdana"/>
        <family val="2"/>
      </rPr>
      <t>global</t>
    </r>
    <r>
      <rPr>
        <sz val="12"/>
        <color indexed="16"/>
        <rFont val="Verdana"/>
        <family val="2"/>
      </rPr>
      <t xml:space="preserve">*LMZONE) </t>
    </r>
  </si>
  <si>
    <r>
      <t xml:space="preserve">Plafond base loyer PLAI hab </t>
    </r>
    <r>
      <rPr>
        <b/>
        <sz val="12"/>
        <color indexed="16"/>
        <rFont val="Verdana"/>
        <family val="2"/>
      </rPr>
      <t>(CShab global</t>
    </r>
    <r>
      <rPr>
        <sz val="12"/>
        <color indexed="16"/>
        <rFont val="Verdana"/>
        <family val="2"/>
      </rPr>
      <t xml:space="preserve">*LMZONE) </t>
    </r>
  </si>
  <si>
    <r>
      <t xml:space="preserve">Loyer maximum /m2 SU </t>
    </r>
    <r>
      <rPr>
        <b/>
        <sz val="12"/>
        <rFont val="Verdana"/>
        <family val="2"/>
      </rPr>
      <t>PLUS</t>
    </r>
    <r>
      <rPr>
        <sz val="12"/>
        <rFont val="Verdana"/>
        <family val="2"/>
      </rPr>
      <t xml:space="preserve">      (CS*LMZONE*(1+Maj.loyer))</t>
    </r>
  </si>
  <si>
    <r>
      <t xml:space="preserve">Loyer maximum /m2 SU </t>
    </r>
    <r>
      <rPr>
        <b/>
        <sz val="12"/>
        <rFont val="Verdana"/>
        <family val="2"/>
      </rPr>
      <t>PLAI</t>
    </r>
    <r>
      <rPr>
        <sz val="12"/>
        <rFont val="Verdana"/>
        <family val="2"/>
      </rPr>
      <t xml:space="preserve">        (CS*LMZONE*(1+Maj.loyer))</t>
    </r>
  </si>
  <si>
    <t>Valeurs pour calcul</t>
  </si>
  <si>
    <t>Calcul du loyer</t>
  </si>
  <si>
    <t>MONTANT DU LOYER</t>
  </si>
  <si>
    <t>Majorations</t>
  </si>
  <si>
    <t>Surfaces</t>
  </si>
  <si>
    <t xml:space="preserve"> majorations locales ML calculé</t>
  </si>
  <si>
    <t>Montage</t>
  </si>
  <si>
    <r>
      <t xml:space="preserve">Financement </t>
    </r>
    <r>
      <rPr>
        <b/>
        <sz val="12"/>
        <color indexed="12"/>
        <rFont val="Verdana"/>
        <family val="2"/>
      </rPr>
      <t xml:space="preserve">PLAI et PLUS </t>
    </r>
  </si>
  <si>
    <r>
      <t xml:space="preserve">Valeurs de base    </t>
    </r>
    <r>
      <rPr>
        <b/>
        <sz val="12"/>
        <color indexed="9"/>
        <rFont val="Verdana"/>
        <family val="2"/>
      </rPr>
      <t xml:space="preserve"> /!\ à actualiser chaque année!!!</t>
    </r>
  </si>
  <si>
    <t>Plan de financement</t>
  </si>
  <si>
    <t>Sub etat</t>
  </si>
  <si>
    <t xml:space="preserve">Prêt principal </t>
  </si>
  <si>
    <t>Prêt foncier</t>
  </si>
  <si>
    <t>autofinancement</t>
  </si>
  <si>
    <t>TOTAL</t>
  </si>
  <si>
    <t xml:space="preserve">Numéro GALION : </t>
  </si>
  <si>
    <t>Construction neuve (N) ou Acquisition Amélioration (AA)</t>
  </si>
  <si>
    <t>Coefficients de structure</t>
  </si>
  <si>
    <t>prêt amalia</t>
  </si>
  <si>
    <t>foncier</t>
  </si>
  <si>
    <t>batiment</t>
  </si>
  <si>
    <t>Présence d'un ascenseur non obligatoire (oui/non)</t>
  </si>
  <si>
    <t>surface terre 
pleine+jardin</t>
  </si>
  <si>
    <t>Loyer en euros</t>
  </si>
  <si>
    <t>Loyers mensuels</t>
  </si>
  <si>
    <t>GARGES SSOL /
SUPER
STRUCTURE</t>
  </si>
  <si>
    <t>parking aerien couvert/sous sol</t>
  </si>
  <si>
    <t>LOYER</t>
  </si>
  <si>
    <t>Surface plancher</t>
  </si>
  <si>
    <t>Maj. loyer      ( plaf.à 12% ou 15% si ascenseur )</t>
  </si>
  <si>
    <t xml:space="preserve">OPERATION : </t>
  </si>
  <si>
    <t>Coût m²</t>
  </si>
  <si>
    <t>Prêt phb</t>
  </si>
  <si>
    <t>prêt autres (booster)</t>
  </si>
  <si>
    <t>Financement global</t>
  </si>
  <si>
    <r>
      <t xml:space="preserve">Autres </t>
    </r>
    <r>
      <rPr>
        <b/>
        <sz val="8"/>
        <rFont val="Verdana"/>
        <family val="2"/>
      </rPr>
      <t>(honoraires/divers)</t>
    </r>
  </si>
  <si>
    <t>Numéros apt</t>
  </si>
  <si>
    <t>SHAB</t>
  </si>
  <si>
    <t>Balcons/terrasses</t>
  </si>
  <si>
    <t>Autres annexes</t>
  </si>
  <si>
    <t>Surface UTILE</t>
  </si>
  <si>
    <t>TOTAUX</t>
  </si>
  <si>
    <t>Nbre logt</t>
  </si>
  <si>
    <t>LOGEMENTS PLUS</t>
  </si>
  <si>
    <t>LOGEMENTS PLAI</t>
  </si>
  <si>
    <t>Loyer maxi conventionné PLUS</t>
  </si>
  <si>
    <t>Loyer maxi conventionné PLAI</t>
  </si>
  <si>
    <t>TOTAL HT sauf frais</t>
  </si>
  <si>
    <t>TOTAL HT opération</t>
  </si>
  <si>
    <t>Certification RT2012 ou RE2020 -10 %                                     3 %</t>
  </si>
  <si>
    <t>ZONE A                                                                                   6 %</t>
  </si>
  <si>
    <t>Répartition des contingents en nombre de logement</t>
  </si>
  <si>
    <t>NB : cases vertes à compléter manuellement</t>
  </si>
  <si>
    <t>Règles applicables à ce jour :</t>
  </si>
  <si>
    <t>précisions</t>
  </si>
  <si>
    <t>% garanties d'emprunt</t>
  </si>
  <si>
    <t>quotité finale</t>
  </si>
  <si>
    <t>Simulation de répartition des contingents par le service instructeur</t>
  </si>
  <si>
    <t>OBLIGATOIRE</t>
  </si>
  <si>
    <t xml:space="preserve">Prefecture - Réservation Sociale </t>
  </si>
  <si>
    <t>(DALO)</t>
  </si>
  <si>
    <t>Préfecture - fonctionnaire</t>
  </si>
  <si>
    <t>CD74</t>
  </si>
  <si>
    <t>1 logt pour une opération de 11 à 30 logts</t>
  </si>
  <si>
    <t>2 logt pour une opération de 31 à 50 logts</t>
  </si>
  <si>
    <t>3 logt pour une opération de 51 à 70 logts</t>
  </si>
  <si>
    <t xml:space="preserve"> </t>
  </si>
  <si>
    <t>ACTION LOGEMENT</t>
  </si>
  <si>
    <t>de 30 à 40%</t>
  </si>
  <si>
    <t>PLH</t>
  </si>
  <si>
    <t>en échange des aides PLH ( jusqu'à 20%) - rétrocédé aux communes</t>
  </si>
  <si>
    <t>de 10 à 20%</t>
  </si>
  <si>
    <t>garantie d'emprunt (20% max)</t>
  </si>
  <si>
    <t>taux commune</t>
  </si>
  <si>
    <t>20% du contingent en échange de 100% des garanties d'emprunt</t>
  </si>
  <si>
    <t>taux CD74</t>
  </si>
  <si>
    <t>communes garantissent de 0 à 100%. CD74 garantit jusqu'à 50% en complément de la commune</t>
  </si>
  <si>
    <t>Préfécture</t>
  </si>
  <si>
    <t>Garantie 
d'emprunt</t>
  </si>
  <si>
    <t>Commune 
+ PLH</t>
  </si>
  <si>
    <t>1% 
logement</t>
  </si>
  <si>
    <t>Conseil Général 
subvention</t>
  </si>
  <si>
    <t>Réservation sociale</t>
  </si>
  <si>
    <t>Fonctionnaire</t>
  </si>
  <si>
    <t>jusqu'à</t>
  </si>
  <si>
    <t>Maximum</t>
  </si>
  <si>
    <t>Taux prévu dans la convention</t>
  </si>
  <si>
    <t>Préfecture</t>
  </si>
  <si>
    <t>Action Logement</t>
  </si>
  <si>
    <t>Garanties d'emprunt</t>
  </si>
  <si>
    <t>Autres</t>
  </si>
  <si>
    <t>réservation sociale</t>
  </si>
  <si>
    <t>fonctionnaires</t>
  </si>
  <si>
    <t>communes</t>
  </si>
  <si>
    <t>simulation de la répartition des contingents</t>
  </si>
  <si>
    <t>vérification</t>
  </si>
  <si>
    <t>OPERATION :</t>
  </si>
  <si>
    <t>BAILLEUR :</t>
  </si>
  <si>
    <t>NOMBRE PLS :</t>
  </si>
  <si>
    <t>TOTAL LOGEMENT</t>
  </si>
  <si>
    <t>NB : à modifier si total supérieur au nbre logts</t>
  </si>
  <si>
    <t>Arrêt de bus à moins de 500 m                                                2 %</t>
  </si>
  <si>
    <t>NON</t>
  </si>
  <si>
    <t>N</t>
  </si>
  <si>
    <t>AL</t>
  </si>
  <si>
    <t>Etat CPER</t>
  </si>
  <si>
    <t>PLAI ADAPTE Etat</t>
  </si>
  <si>
    <t>PLAI ADAPTE PLH</t>
  </si>
  <si>
    <t>Date : nouvelle ouverture</t>
  </si>
  <si>
    <t xml:space="preserve">     Date réalisation fiche  :</t>
  </si>
  <si>
    <t>Certification RT2012 ou RE2020 -20 %                                     6 %</t>
  </si>
  <si>
    <t>FICHE DE CALCUL 2023 - SUBVENTION ETAT ET LOYER</t>
  </si>
  <si>
    <t>Présence d'un ascenseur non obligatoire                                    3 %</t>
  </si>
  <si>
    <t>Maitrise d'ouvrage direct oui vefa immeuble complet                   5 %</t>
  </si>
  <si>
    <t>Présence d'un local type cellier ou cave                                     2 %</t>
  </si>
  <si>
    <t>OU :</t>
  </si>
  <si>
    <t>MONTANT MOYEN</t>
  </si>
  <si>
    <t>TOTAL LOYERS</t>
  </si>
  <si>
    <t>Nbre garages ou parkings couverts</t>
  </si>
  <si>
    <t>MONTANT TOTAL LOYERS ACCESSOIRES =</t>
  </si>
  <si>
    <r>
      <t xml:space="preserve">Moyenne = 40xnbre PLAI + 50xnbre PLUS + 55xnbre PLS / </t>
    </r>
    <r>
      <rPr>
        <b/>
        <sz val="10"/>
        <color rgb="FF000000"/>
        <rFont val="Arial Narrow"/>
        <family val="2"/>
      </rPr>
      <t>Nbre total garages</t>
    </r>
  </si>
  <si>
    <r>
      <t xml:space="preserve">Moyenne = 30xnbre PLAI + 40xnbre PLUS + 45xnbre PLS / </t>
    </r>
    <r>
      <rPr>
        <b/>
        <sz val="10"/>
        <color rgb="FF000000"/>
        <rFont val="Arial Narrow"/>
        <family val="2"/>
      </rPr>
      <t>Nbre total parkings</t>
    </r>
  </si>
  <si>
    <t>N° appartement</t>
  </si>
  <si>
    <t xml:space="preserve"> LOYERS ACCESSOIRES STATIONNEMENT</t>
  </si>
  <si>
    <t xml:space="preserve"> LOYERS ACCESSOIRES TERRASSES ET JARDINS</t>
  </si>
  <si>
    <t>FICHE CALCUL LOYER 2023</t>
  </si>
  <si>
    <r>
      <t xml:space="preserve">LOGEMENTS FINANCES EN </t>
    </r>
    <r>
      <rPr>
        <b/>
        <sz val="12"/>
        <color indexed="8"/>
        <rFont val="Arial"/>
        <family val="2"/>
      </rPr>
      <t>PLS</t>
    </r>
    <r>
      <rPr>
        <sz val="12"/>
        <color indexed="8"/>
        <rFont val="Arial"/>
        <family val="2"/>
      </rPr>
      <t xml:space="preserve">  </t>
    </r>
  </si>
  <si>
    <t>FICHE DE CALCUL</t>
  </si>
  <si>
    <t>Zone III - COLLECTIF NEUF</t>
  </si>
  <si>
    <t>PLS</t>
  </si>
  <si>
    <t>Date réalisation fiche :</t>
  </si>
  <si>
    <t xml:space="preserve">     Date  :</t>
  </si>
  <si>
    <t>IDENTIFICATION DE L'OPERATION</t>
  </si>
  <si>
    <t>Zone</t>
  </si>
  <si>
    <t>zone De Robien</t>
  </si>
  <si>
    <t>A</t>
  </si>
  <si>
    <t>Bassin de vie</t>
  </si>
  <si>
    <t>Nombre de logts PLS</t>
  </si>
  <si>
    <t>Nature ( neuf = 9 ou acq. am.= 1)</t>
  </si>
  <si>
    <t xml:space="preserve">Financement   </t>
  </si>
  <si>
    <t xml:space="preserve">Nombre Logement Collectif   </t>
  </si>
  <si>
    <t xml:space="preserve">Nombre Logement Individuel </t>
  </si>
  <si>
    <t>Date dépot dossier</t>
  </si>
  <si>
    <t>Surface habitable  PLS Collectif</t>
  </si>
  <si>
    <t>Surfaces annexes PLS Collectif</t>
  </si>
  <si>
    <t xml:space="preserve">         SURFACE UTILE COLLECTIF</t>
  </si>
  <si>
    <t>Surface habitable  PLS Individuel</t>
  </si>
  <si>
    <t>Surface annexes  PLS Individuel</t>
  </si>
  <si>
    <t xml:space="preserve">         SURFACE UTILE INDIVIDUEL    </t>
  </si>
  <si>
    <t>Coefficient de structure Csu Collectif</t>
  </si>
  <si>
    <t>Coefficient de structure CS Hab Collectif</t>
  </si>
  <si>
    <t>Surface habitable PLS TOTALE</t>
  </si>
  <si>
    <t>Surface annexes  PLS TOTALE</t>
  </si>
  <si>
    <r>
      <t xml:space="preserve">          </t>
    </r>
    <r>
      <rPr>
        <b/>
        <sz val="10"/>
        <color indexed="8"/>
        <rFont val="Arial"/>
        <family val="2"/>
      </rPr>
      <t>SURFACE UTILE TOTALE</t>
    </r>
  </si>
  <si>
    <r>
      <t xml:space="preserve">          </t>
    </r>
    <r>
      <rPr>
        <b/>
        <sz val="12"/>
        <color indexed="8"/>
        <rFont val="Arial"/>
        <family val="2"/>
      </rPr>
      <t xml:space="preserve">III - </t>
    </r>
    <r>
      <rPr>
        <b/>
        <u/>
        <sz val="12"/>
        <color indexed="8"/>
        <rFont val="Arial"/>
        <family val="2"/>
      </rPr>
      <t>MONTANT DU LOYER</t>
    </r>
  </si>
  <si>
    <t>Loyer maxi de zone LMZONE PLS</t>
  </si>
  <si>
    <t>Plafond base loyer (CS*LMZONE) COLLECTIF</t>
  </si>
  <si>
    <t>Loyer sur base de la Shab (CshabxLmzonex1,25xShab)/SU</t>
  </si>
  <si>
    <t>Prendre loyer le + bas</t>
  </si>
  <si>
    <t>LOGEMENTS PLS COLLECTIFS</t>
  </si>
  <si>
    <t>FINANCEMENT  PLS</t>
  </si>
  <si>
    <t>SI LOYER MOYEN</t>
  </si>
  <si>
    <t>MONTANT</t>
  </si>
  <si>
    <t>GARAGES SS</t>
  </si>
  <si>
    <t>GARAGES SUPER STRUCTURE</t>
  </si>
  <si>
    <t>JARDINS</t>
  </si>
  <si>
    <t>TERRASSES</t>
  </si>
  <si>
    <t>PRETS PLS &gt;</t>
  </si>
  <si>
    <t>50 % OPE PLS</t>
  </si>
  <si>
    <t>Coût TTC PLS =</t>
  </si>
  <si>
    <t>% PRETS PLS :</t>
  </si>
  <si>
    <t>Conseil Départemental</t>
  </si>
  <si>
    <t>Sub PLH Commune</t>
  </si>
  <si>
    <t>Sub PLH AGGLO</t>
  </si>
  <si>
    <t>Calcul loyers accessoires pour 2024</t>
  </si>
  <si>
    <t>PLAN DE FINANCEMENT GLOBAL</t>
  </si>
  <si>
    <t>(PLAI - PLUS - PLS - PLAI ADAPTE)</t>
  </si>
  <si>
    <t>A compléter</t>
  </si>
  <si>
    <t>Contrôle &gt; 50 %</t>
  </si>
  <si>
    <t>TVA 10 % =</t>
  </si>
  <si>
    <t>A RETENIR LOYER LE PLUS BAS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</si>
</sst>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0.00000"/>
    <numFmt numFmtId="165" formatCode="#,##0.0000"/>
    <numFmt numFmtId="166" formatCode="0.0000"/>
    <numFmt numFmtId="167" formatCode="#,##0.00&quot; m²&quot;"/>
    <numFmt numFmtId="168" formatCode="0.00&quot; m²&quot;"/>
    <numFmt numFmtId="169" formatCode="0.0"/>
    <numFmt numFmtId="170" formatCode="d\ mmmm\ yyyy"/>
  </numFmts>
  <fonts count="74" x14ac:knownFonts="1">
    <font>
      <sz val="10"/>
      <name val="Arial"/>
      <family val="2"/>
    </font>
    <font>
      <sz val="10"/>
      <name val="MS Sans Serif"/>
      <family val="2"/>
    </font>
    <font>
      <sz val="12"/>
      <name val="Arial"/>
      <family val="2"/>
    </font>
    <font>
      <b/>
      <sz val="12"/>
      <name val="Arial"/>
      <family val="2"/>
    </font>
    <font>
      <b/>
      <sz val="10"/>
      <name val="Arial"/>
      <family val="2"/>
    </font>
    <font>
      <sz val="10"/>
      <color indexed="12"/>
      <name val="Arial"/>
      <family val="2"/>
    </font>
    <font>
      <b/>
      <sz val="12"/>
      <color indexed="9"/>
      <name val="Arial"/>
      <family val="2"/>
    </font>
    <font>
      <sz val="12"/>
      <name val="Verdana"/>
      <family val="2"/>
    </font>
    <font>
      <b/>
      <u/>
      <sz val="12"/>
      <color indexed="10"/>
      <name val="Verdana"/>
      <family val="2"/>
    </font>
    <font>
      <b/>
      <sz val="12"/>
      <name val="Verdana"/>
      <family val="2"/>
    </font>
    <font>
      <b/>
      <u/>
      <sz val="12"/>
      <name val="Verdana"/>
      <family val="2"/>
    </font>
    <font>
      <sz val="12"/>
      <color indexed="8"/>
      <name val="Verdana"/>
      <family val="2"/>
    </font>
    <font>
      <sz val="12"/>
      <color indexed="10"/>
      <name val="Verdana"/>
      <family val="2"/>
    </font>
    <font>
      <sz val="10"/>
      <name val="Verdana"/>
      <family val="2"/>
    </font>
    <font>
      <b/>
      <sz val="12"/>
      <color indexed="8"/>
      <name val="Verdana"/>
      <family val="2"/>
    </font>
    <font>
      <sz val="12"/>
      <color indexed="12"/>
      <name val="Verdana"/>
      <family val="2"/>
    </font>
    <font>
      <b/>
      <sz val="12"/>
      <color indexed="10"/>
      <name val="Verdana"/>
      <family val="2"/>
    </font>
    <font>
      <b/>
      <sz val="12"/>
      <color indexed="12"/>
      <name val="Verdana"/>
      <family val="2"/>
    </font>
    <font>
      <sz val="12"/>
      <color indexed="16"/>
      <name val="Verdana"/>
      <family val="2"/>
    </font>
    <font>
      <b/>
      <sz val="12"/>
      <color indexed="16"/>
      <name val="Verdana"/>
      <family val="2"/>
    </font>
    <font>
      <b/>
      <sz val="12"/>
      <color indexed="48"/>
      <name val="Verdana"/>
      <family val="2"/>
    </font>
    <font>
      <b/>
      <i/>
      <sz val="12"/>
      <color indexed="10"/>
      <name val="Verdana"/>
      <family val="2"/>
    </font>
    <font>
      <sz val="12"/>
      <color indexed="9"/>
      <name val="Verdana"/>
      <family val="2"/>
    </font>
    <font>
      <b/>
      <sz val="12"/>
      <color indexed="9"/>
      <name val="Verdana"/>
      <family val="2"/>
    </font>
    <font>
      <sz val="10"/>
      <name val="Arial"/>
      <family val="2"/>
    </font>
    <font>
      <sz val="12"/>
      <color indexed="21"/>
      <name val="Verdana"/>
      <family val="2"/>
    </font>
    <font>
      <b/>
      <sz val="12"/>
      <color indexed="21"/>
      <name val="Verdana"/>
      <family val="2"/>
    </font>
    <font>
      <b/>
      <sz val="10"/>
      <name val="Verdana"/>
      <family val="2"/>
    </font>
    <font>
      <b/>
      <sz val="10"/>
      <color theme="5"/>
      <name val="Arial"/>
      <family val="2"/>
    </font>
    <font>
      <b/>
      <sz val="10"/>
      <color rgb="FF7030A0"/>
      <name val="Arial"/>
      <family val="2"/>
    </font>
    <font>
      <b/>
      <sz val="10"/>
      <color rgb="FFFF0000"/>
      <name val="Arial"/>
      <family val="2"/>
    </font>
    <font>
      <b/>
      <sz val="10"/>
      <color rgb="FFFF0000"/>
      <name val="Verdana"/>
      <family val="2"/>
    </font>
    <font>
      <b/>
      <sz val="8"/>
      <name val="Verdana"/>
      <family val="2"/>
    </font>
    <font>
      <b/>
      <sz val="11"/>
      <name val="Arial"/>
      <family val="2"/>
    </font>
    <font>
      <b/>
      <sz val="14"/>
      <color rgb="FF7030A0"/>
      <name val="Arial"/>
      <family val="2"/>
    </font>
    <font>
      <sz val="12"/>
      <color rgb="FF006600"/>
      <name val="Verdana"/>
      <family val="2"/>
    </font>
    <font>
      <sz val="12"/>
      <color rgb="FF006600"/>
      <name val="Arial"/>
      <family val="2"/>
    </font>
    <font>
      <b/>
      <sz val="14"/>
      <color theme="0"/>
      <name val="Arial"/>
      <family val="2"/>
    </font>
    <font>
      <b/>
      <sz val="10"/>
      <color theme="0"/>
      <name val="Arial"/>
      <family val="2"/>
    </font>
    <font>
      <sz val="8"/>
      <name val="Arial"/>
      <family val="2"/>
    </font>
    <font>
      <b/>
      <i/>
      <sz val="8"/>
      <name val="Arial"/>
      <family val="2"/>
    </font>
    <font>
      <b/>
      <sz val="10"/>
      <color indexed="12"/>
      <name val="Arial"/>
      <family val="2"/>
    </font>
    <font>
      <i/>
      <sz val="8"/>
      <name val="Arial"/>
      <family val="2"/>
    </font>
    <font>
      <i/>
      <sz val="10"/>
      <color indexed="12"/>
      <name val="Arial"/>
      <family val="2"/>
    </font>
    <font>
      <i/>
      <sz val="10"/>
      <name val="Arial"/>
      <family val="2"/>
    </font>
    <font>
      <sz val="8"/>
      <color theme="0"/>
      <name val="Arial"/>
      <family val="2"/>
    </font>
    <font>
      <sz val="10"/>
      <color rgb="FF00B0F0"/>
      <name val="Arial"/>
      <family val="2"/>
    </font>
    <font>
      <b/>
      <sz val="10"/>
      <color rgb="FF00B0F0"/>
      <name val="Arial"/>
      <family val="2"/>
    </font>
    <font>
      <sz val="10"/>
      <color rgb="FF000000"/>
      <name val="Arial Narrow"/>
      <family val="2"/>
    </font>
    <font>
      <b/>
      <sz val="10"/>
      <color rgb="FF000000"/>
      <name val="Arial Narrow"/>
      <family val="2"/>
    </font>
    <font>
      <b/>
      <sz val="12"/>
      <color rgb="FF7030A0"/>
      <name val="Verdana"/>
      <family val="2"/>
    </font>
    <font>
      <sz val="10"/>
      <color indexed="8"/>
      <name val="Arial"/>
      <family val="2"/>
    </font>
    <font>
      <b/>
      <sz val="10"/>
      <color indexed="8"/>
      <name val="Arial"/>
      <family val="2"/>
    </font>
    <font>
      <sz val="12"/>
      <color indexed="8"/>
      <name val="Arial"/>
      <family val="2"/>
    </font>
    <font>
      <b/>
      <sz val="12"/>
      <color indexed="8"/>
      <name val="Arial"/>
      <family val="2"/>
    </font>
    <font>
      <b/>
      <u/>
      <sz val="10"/>
      <color indexed="8"/>
      <name val="Arial"/>
      <family val="2"/>
    </font>
    <font>
      <u/>
      <sz val="12"/>
      <color indexed="8"/>
      <name val="Arial"/>
      <family val="2"/>
    </font>
    <font>
      <u/>
      <sz val="10"/>
      <color indexed="8"/>
      <name val="Arial"/>
      <family val="2"/>
    </font>
    <font>
      <b/>
      <u/>
      <sz val="12"/>
      <color indexed="8"/>
      <name val="Arial"/>
      <family val="2"/>
    </font>
    <font>
      <sz val="12"/>
      <color indexed="10"/>
      <name val="Arial"/>
      <family val="2"/>
    </font>
    <font>
      <sz val="10"/>
      <color indexed="25"/>
      <name val="Arial"/>
      <family val="2"/>
    </font>
    <font>
      <b/>
      <sz val="10"/>
      <color indexed="25"/>
      <name val="Arial"/>
      <family val="2"/>
    </font>
    <font>
      <b/>
      <sz val="10"/>
      <color indexed="53"/>
      <name val="Arial"/>
      <family val="2"/>
    </font>
    <font>
      <sz val="10"/>
      <color indexed="8"/>
      <name val="Arial Unicode MS"/>
      <family val="2"/>
    </font>
    <font>
      <b/>
      <sz val="12"/>
      <color indexed="8"/>
      <name val="Arial Unicode MS"/>
      <family val="2"/>
    </font>
    <font>
      <sz val="9"/>
      <color indexed="12"/>
      <name val="Arial"/>
      <family val="2"/>
    </font>
    <font>
      <b/>
      <sz val="10"/>
      <color indexed="10"/>
      <name val="Arial"/>
      <family val="2"/>
    </font>
    <font>
      <b/>
      <sz val="14"/>
      <color indexed="10"/>
      <name val="Arial"/>
      <family val="2"/>
    </font>
    <font>
      <sz val="10"/>
      <color indexed="53"/>
      <name val="Arial"/>
      <family val="2"/>
    </font>
    <font>
      <b/>
      <u/>
      <sz val="10"/>
      <name val="Verdana"/>
      <family val="2"/>
    </font>
    <font>
      <sz val="7"/>
      <name val="Verdana"/>
      <family val="2"/>
    </font>
    <font>
      <sz val="10"/>
      <color rgb="FF0070C0"/>
      <name val="Verdana"/>
      <family val="2"/>
    </font>
    <font>
      <sz val="10"/>
      <color rgb="FFFFC000"/>
      <name val="Verdana"/>
      <family val="2"/>
    </font>
    <font>
      <b/>
      <sz val="12"/>
      <color rgb="FFFF0000"/>
      <name val="Verdana"/>
      <family val="2"/>
    </font>
  </fonts>
  <fills count="20">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50"/>
        <bgColor indexed="64"/>
      </patternFill>
    </fill>
    <fill>
      <patternFill patternType="solid">
        <fgColor indexed="48"/>
        <bgColor indexed="64"/>
      </patternFill>
    </fill>
    <fill>
      <patternFill patternType="solid">
        <fgColor indexed="9"/>
        <bgColor indexed="27"/>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22"/>
        <bgColor indexed="31"/>
      </patternFill>
    </fill>
    <fill>
      <patternFill patternType="solid">
        <fgColor indexed="31"/>
        <bgColor indexed="22"/>
      </patternFill>
    </fill>
    <fill>
      <patternFill patternType="solid">
        <fgColor theme="7"/>
        <bgColor indexed="64"/>
      </patternFill>
    </fill>
    <fill>
      <patternFill patternType="solid">
        <fgColor theme="0" tint="-0.14996795556505021"/>
        <bgColor indexed="64"/>
      </patternFill>
    </fill>
    <fill>
      <patternFill patternType="solid">
        <fgColor rgb="FFFF0000"/>
        <bgColor indexed="64"/>
      </patternFill>
    </fill>
    <fill>
      <patternFill patternType="solid">
        <fgColor rgb="FF92D050"/>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
      <patternFill patternType="solid">
        <fgColor indexed="42"/>
        <bgColor indexed="27"/>
      </patternFill>
    </fill>
  </fills>
  <borders count="83">
    <border>
      <left/>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hair">
        <color indexed="64"/>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bottom/>
      <diagonal/>
    </border>
    <border>
      <left style="thin">
        <color indexed="8"/>
      </left>
      <right/>
      <top style="thin">
        <color indexed="8"/>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thin">
        <color indexed="64"/>
      </bottom>
      <diagonal/>
    </border>
    <border>
      <left/>
      <right/>
      <top style="thin">
        <color indexed="8"/>
      </top>
      <bottom style="thin">
        <color indexed="64"/>
      </bottom>
      <diagonal/>
    </border>
    <border>
      <left style="hair">
        <color indexed="8"/>
      </left>
      <right style="hair">
        <color indexed="8"/>
      </right>
      <top style="thin">
        <color indexed="64"/>
      </top>
      <bottom style="thin">
        <color indexed="64"/>
      </bottom>
      <diagonal/>
    </border>
    <border>
      <left style="thin">
        <color indexed="8"/>
      </left>
      <right/>
      <top style="thin">
        <color indexed="8"/>
      </top>
      <bottom style="medium">
        <color indexed="8"/>
      </bottom>
      <diagonal/>
    </border>
    <border>
      <left style="hair">
        <color indexed="64"/>
      </left>
      <right style="thin">
        <color indexed="8"/>
      </right>
      <top style="thin">
        <color indexed="8"/>
      </top>
      <bottom style="medium">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8"/>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ck">
        <color theme="7"/>
      </left>
      <right style="thin">
        <color theme="7"/>
      </right>
      <top style="thin">
        <color theme="7"/>
      </top>
      <bottom/>
      <diagonal/>
    </border>
    <border>
      <left style="thin">
        <color theme="7"/>
      </left>
      <right style="thin">
        <color theme="7"/>
      </right>
      <top style="thin">
        <color theme="7"/>
      </top>
      <bottom/>
      <diagonal/>
    </border>
    <border>
      <left style="thin">
        <color theme="7"/>
      </left>
      <right style="thick">
        <color theme="7"/>
      </right>
      <top style="thin">
        <color theme="7"/>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theme="7"/>
      </left>
      <right style="thin">
        <color theme="7"/>
      </right>
      <top style="thin">
        <color theme="7"/>
      </top>
      <bottom style="thick">
        <color theme="7"/>
      </bottom>
      <diagonal/>
    </border>
    <border>
      <left style="thin">
        <color theme="7"/>
      </left>
      <right style="thin">
        <color theme="7"/>
      </right>
      <top style="thin">
        <color theme="7"/>
      </top>
      <bottom style="thick">
        <color theme="7"/>
      </bottom>
      <diagonal/>
    </border>
    <border>
      <left style="thin">
        <color theme="7"/>
      </left>
      <right style="thick">
        <color theme="7"/>
      </right>
      <top style="thin">
        <color theme="7"/>
      </top>
      <bottom style="thick">
        <color theme="7"/>
      </bottom>
      <diagonal/>
    </border>
    <border>
      <left/>
      <right/>
      <top/>
      <bottom style="thick">
        <color theme="7"/>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theme="7"/>
      </left>
      <right/>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rgb="FF0070C0"/>
      </left>
      <right style="medium">
        <color rgb="FF0070C0"/>
      </right>
      <top style="medium">
        <color rgb="FF0070C0"/>
      </top>
      <bottom style="medium">
        <color rgb="FF0070C0"/>
      </bottom>
      <diagonal/>
    </border>
    <border>
      <left style="medium">
        <color rgb="FFFFC000"/>
      </left>
      <right style="medium">
        <color rgb="FFFFC000"/>
      </right>
      <top style="medium">
        <color rgb="FFFFC000"/>
      </top>
      <bottom style="medium">
        <color rgb="FFFFC000"/>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5">
    <xf numFmtId="0" fontId="0" fillId="0" borderId="0"/>
    <xf numFmtId="44" fontId="24" fillId="0" borderId="0" applyFont="0" applyFill="0" applyBorder="0" applyAlignment="0" applyProtection="0"/>
    <xf numFmtId="43" fontId="24" fillId="0" borderId="0" applyFont="0" applyFill="0" applyBorder="0" applyAlignment="0" applyProtection="0"/>
    <xf numFmtId="0" fontId="1" fillId="0" borderId="0"/>
    <xf numFmtId="9" fontId="24" fillId="0" borderId="0" applyFont="0" applyFill="0" applyBorder="0" applyAlignment="0" applyProtection="0"/>
  </cellStyleXfs>
  <cellXfs count="488">
    <xf numFmtId="0" fontId="0" fillId="0" borderId="0" xfId="0"/>
    <xf numFmtId="0" fontId="2" fillId="0" borderId="0" xfId="0" applyFont="1" applyProtection="1">
      <protection locked="0"/>
    </xf>
    <xf numFmtId="0" fontId="2" fillId="0" borderId="0" xfId="0" applyFont="1"/>
    <xf numFmtId="0" fontId="2" fillId="0" borderId="0" xfId="0" applyFont="1" applyBorder="1" applyProtection="1">
      <protection locked="0"/>
    </xf>
    <xf numFmtId="0" fontId="2" fillId="0" borderId="1" xfId="0" applyFont="1" applyBorder="1" applyProtection="1">
      <protection locked="0"/>
    </xf>
    <xf numFmtId="0" fontId="2" fillId="0" borderId="2" xfId="0" applyFont="1" applyBorder="1" applyProtection="1">
      <protection locked="0"/>
    </xf>
    <xf numFmtId="0" fontId="4" fillId="0" borderId="0" xfId="0" applyFont="1"/>
    <xf numFmtId="0" fontId="0" fillId="2" borderId="3" xfId="3" applyFont="1" applyFill="1" applyBorder="1" applyAlignment="1" applyProtection="1">
      <alignment horizontal="center"/>
      <protection locked="0"/>
    </xf>
    <xf numFmtId="0" fontId="5" fillId="2" borderId="3" xfId="3" applyFont="1" applyFill="1" applyBorder="1" applyAlignment="1" applyProtection="1">
      <alignment horizontal="center"/>
      <protection locked="0"/>
    </xf>
    <xf numFmtId="167" fontId="5" fillId="2" borderId="3" xfId="3" applyNumberFormat="1" applyFont="1" applyFill="1" applyBorder="1" applyAlignment="1" applyProtection="1">
      <alignment horizontal="center"/>
      <protection locked="0"/>
    </xf>
    <xf numFmtId="167" fontId="0" fillId="2" borderId="3" xfId="3" applyNumberFormat="1" applyFont="1" applyFill="1" applyBorder="1" applyAlignment="1" applyProtection="1">
      <alignment horizontal="center"/>
    </xf>
    <xf numFmtId="0" fontId="0" fillId="2" borderId="4" xfId="3" applyFont="1" applyFill="1" applyBorder="1" applyAlignment="1" applyProtection="1">
      <alignment horizontal="center"/>
      <protection locked="0"/>
    </xf>
    <xf numFmtId="0" fontId="0" fillId="2" borderId="5" xfId="3" applyFont="1" applyFill="1" applyBorder="1" applyAlignment="1" applyProtection="1">
      <alignment horizontal="center"/>
    </xf>
    <xf numFmtId="167" fontId="0" fillId="2" borderId="4" xfId="3" applyNumberFormat="1" applyFont="1" applyFill="1" applyBorder="1" applyAlignment="1" applyProtection="1">
      <alignment horizontal="center"/>
    </xf>
    <xf numFmtId="0" fontId="0" fillId="0" borderId="0" xfId="0" applyFont="1" applyAlignment="1">
      <alignment horizontal="right"/>
    </xf>
    <xf numFmtId="166" fontId="0" fillId="3" borderId="0" xfId="0" applyNumberFormat="1" applyFill="1" applyAlignment="1">
      <alignment horizontal="center"/>
    </xf>
    <xf numFmtId="0" fontId="0" fillId="3" borderId="6" xfId="0" applyFont="1" applyFill="1" applyBorder="1" applyAlignment="1">
      <alignment horizontal="center"/>
    </xf>
    <xf numFmtId="0" fontId="0" fillId="3" borderId="7" xfId="0" applyFont="1" applyFill="1" applyBorder="1" applyAlignment="1">
      <alignment horizontal="center"/>
    </xf>
    <xf numFmtId="168" fontId="0" fillId="3" borderId="8" xfId="0" applyNumberFormat="1" applyFont="1" applyFill="1" applyBorder="1" applyAlignment="1">
      <alignment horizontal="center"/>
    </xf>
    <xf numFmtId="0" fontId="0" fillId="3" borderId="9" xfId="0" applyFill="1" applyBorder="1" applyAlignment="1">
      <alignment horizontal="center"/>
    </xf>
    <xf numFmtId="168" fontId="0" fillId="3" borderId="10" xfId="0" applyNumberFormat="1" applyFill="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0" fillId="0" borderId="0" xfId="0" applyAlignment="1">
      <alignment horizontal="center"/>
    </xf>
    <xf numFmtId="0" fontId="4" fillId="0" borderId="0" xfId="0" applyFont="1" applyAlignment="1">
      <alignment wrapText="1"/>
    </xf>
    <xf numFmtId="0" fontId="7" fillId="0" borderId="0" xfId="0" applyFont="1" applyProtection="1"/>
    <xf numFmtId="0" fontId="7" fillId="0" borderId="0" xfId="0" applyFont="1" applyProtection="1">
      <protection locked="0"/>
    </xf>
    <xf numFmtId="0" fontId="8" fillId="0" borderId="0" xfId="0" applyFont="1" applyProtection="1"/>
    <xf numFmtId="0" fontId="10" fillId="0" borderId="0" xfId="0" applyFont="1" applyProtection="1"/>
    <xf numFmtId="0" fontId="7" fillId="0" borderId="3" xfId="0" applyFont="1" applyBorder="1" applyProtection="1"/>
    <xf numFmtId="0" fontId="13" fillId="0" borderId="0" xfId="0" applyFont="1"/>
    <xf numFmtId="0" fontId="7" fillId="0" borderId="0" xfId="0" applyFont="1" applyBorder="1" applyProtection="1"/>
    <xf numFmtId="0" fontId="12" fillId="0" borderId="0" xfId="0" applyFont="1" applyBorder="1" applyAlignment="1" applyProtection="1">
      <alignment horizontal="center"/>
      <protection locked="0"/>
    </xf>
    <xf numFmtId="0" fontId="12" fillId="0" borderId="0" xfId="0" applyFont="1" applyFill="1" applyBorder="1" applyAlignment="1" applyProtection="1">
      <alignment horizontal="center"/>
    </xf>
    <xf numFmtId="0" fontId="15" fillId="0" borderId="0" xfId="0" applyFont="1" applyBorder="1" applyProtection="1"/>
    <xf numFmtId="15" fontId="15" fillId="0" borderId="0" xfId="0" applyNumberFormat="1" applyFont="1" applyBorder="1" applyAlignment="1" applyProtection="1">
      <alignment horizontal="center"/>
    </xf>
    <xf numFmtId="15" fontId="7" fillId="0" borderId="0" xfId="0" applyNumberFormat="1" applyFont="1" applyFill="1" applyBorder="1" applyAlignment="1" applyProtection="1">
      <alignment horizontal="center"/>
    </xf>
    <xf numFmtId="0" fontId="7" fillId="0" borderId="0" xfId="0" applyFont="1"/>
    <xf numFmtId="0" fontId="7" fillId="0" borderId="0" xfId="0" applyFont="1" applyFill="1"/>
    <xf numFmtId="4" fontId="11" fillId="0" borderId="3" xfId="0" applyNumberFormat="1" applyFont="1" applyBorder="1" applyProtection="1">
      <protection locked="0"/>
    </xf>
    <xf numFmtId="0" fontId="12" fillId="0" borderId="0" xfId="0" applyFont="1" applyProtection="1">
      <protection locked="0"/>
    </xf>
    <xf numFmtId="0" fontId="9" fillId="0" borderId="3" xfId="0" applyFont="1" applyBorder="1" applyProtection="1"/>
    <xf numFmtId="164" fontId="7" fillId="0" borderId="0" xfId="0" applyNumberFormat="1" applyFont="1" applyProtection="1">
      <protection locked="0"/>
    </xf>
    <xf numFmtId="0" fontId="7" fillId="0" borderId="3" xfId="0" applyFont="1" applyFill="1" applyBorder="1" applyProtection="1"/>
    <xf numFmtId="165" fontId="11" fillId="0" borderId="3" xfId="0" applyNumberFormat="1" applyFont="1" applyBorder="1" applyProtection="1"/>
    <xf numFmtId="0" fontId="11" fillId="0" borderId="3" xfId="0" applyFont="1" applyFill="1" applyBorder="1" applyProtection="1"/>
    <xf numFmtId="4" fontId="7" fillId="0" borderId="0" xfId="0" applyNumberFormat="1" applyFont="1" applyBorder="1" applyProtection="1">
      <protection locked="0"/>
    </xf>
    <xf numFmtId="4" fontId="7" fillId="0" borderId="0" xfId="0" applyNumberFormat="1" applyFont="1" applyFill="1" applyBorder="1" applyProtection="1"/>
    <xf numFmtId="0" fontId="7" fillId="0" borderId="13" xfId="0" applyFont="1" applyBorder="1" applyProtection="1"/>
    <xf numFmtId="4" fontId="9" fillId="0" borderId="0" xfId="0" applyNumberFormat="1" applyFont="1" applyBorder="1" applyAlignment="1" applyProtection="1">
      <alignment horizontal="center"/>
    </xf>
    <xf numFmtId="4" fontId="9" fillId="0" borderId="0" xfId="0" applyNumberFormat="1" applyFont="1" applyFill="1" applyBorder="1" applyAlignment="1" applyProtection="1">
      <alignment horizontal="center"/>
    </xf>
    <xf numFmtId="0" fontId="7" fillId="0" borderId="0" xfId="0" applyFont="1" applyBorder="1" applyProtection="1">
      <protection locked="0"/>
    </xf>
    <xf numFmtId="0" fontId="7" fillId="0" borderId="0" xfId="0" applyFont="1" applyFill="1" applyBorder="1" applyProtection="1"/>
    <xf numFmtId="0" fontId="9" fillId="0" borderId="0" xfId="0" applyFont="1" applyBorder="1" applyProtection="1"/>
    <xf numFmtId="0" fontId="7" fillId="4" borderId="0" xfId="0" applyFont="1" applyFill="1" applyProtection="1"/>
    <xf numFmtId="0" fontId="7" fillId="4" borderId="0" xfId="0" applyFont="1" applyFill="1" applyProtection="1">
      <protection locked="0"/>
    </xf>
    <xf numFmtId="0" fontId="9" fillId="4" borderId="0" xfId="0" applyFont="1" applyFill="1" applyAlignment="1" applyProtection="1">
      <alignment horizontal="left" vertical="center"/>
    </xf>
    <xf numFmtId="0" fontId="18" fillId="0" borderId="0" xfId="0" applyFont="1" applyFill="1" applyBorder="1" applyProtection="1"/>
    <xf numFmtId="4" fontId="7" fillId="0" borderId="0" xfId="0" applyNumberFormat="1" applyFont="1" applyFill="1" applyBorder="1" applyProtection="1">
      <protection locked="0"/>
    </xf>
    <xf numFmtId="0" fontId="7" fillId="5" borderId="0" xfId="0" applyFont="1" applyFill="1"/>
    <xf numFmtId="0" fontId="22" fillId="5" borderId="0" xfId="0" applyFont="1" applyFill="1"/>
    <xf numFmtId="4" fontId="16" fillId="0" borderId="0" xfId="0" applyNumberFormat="1" applyFont="1" applyBorder="1" applyProtection="1"/>
    <xf numFmtId="4" fontId="16" fillId="0" borderId="0" xfId="0" applyNumberFormat="1" applyFont="1" applyFill="1" applyBorder="1" applyProtection="1"/>
    <xf numFmtId="4" fontId="7" fillId="6" borderId="0" xfId="0" applyNumberFormat="1" applyFont="1" applyFill="1" applyBorder="1" applyProtection="1"/>
    <xf numFmtId="0" fontId="7" fillId="0" borderId="14" xfId="0" applyFont="1" applyBorder="1"/>
    <xf numFmtId="0" fontId="9" fillId="0" borderId="15" xfId="0" applyFont="1" applyBorder="1" applyAlignment="1" applyProtection="1">
      <alignment horizontal="center"/>
    </xf>
    <xf numFmtId="0" fontId="2" fillId="7" borderId="0" xfId="0" applyFont="1" applyFill="1" applyBorder="1" applyAlignment="1" applyProtection="1">
      <alignment horizontal="center"/>
      <protection locked="0"/>
    </xf>
    <xf numFmtId="0" fontId="9" fillId="0" borderId="16" xfId="0" applyFont="1" applyFill="1" applyBorder="1" applyAlignment="1" applyProtection="1">
      <alignment horizontal="center"/>
    </xf>
    <xf numFmtId="4" fontId="7" fillId="0" borderId="3" xfId="0" applyNumberFormat="1" applyFont="1" applyFill="1" applyBorder="1" applyProtection="1"/>
    <xf numFmtId="0" fontId="7" fillId="0" borderId="17" xfId="0" applyFont="1" applyFill="1" applyBorder="1"/>
    <xf numFmtId="0" fontId="7" fillId="0" borderId="18" xfId="0" applyFont="1" applyBorder="1" applyProtection="1"/>
    <xf numFmtId="4" fontId="7" fillId="0" borderId="19" xfId="0" applyNumberFormat="1" applyFont="1" applyFill="1" applyBorder="1" applyProtection="1"/>
    <xf numFmtId="4" fontId="9" fillId="0" borderId="19" xfId="0" applyNumberFormat="1" applyFont="1" applyFill="1" applyBorder="1" applyProtection="1"/>
    <xf numFmtId="4" fontId="11" fillId="0" borderId="19" xfId="0" applyNumberFormat="1" applyFont="1" applyFill="1" applyBorder="1" applyProtection="1"/>
    <xf numFmtId="0" fontId="18" fillId="0" borderId="20" xfId="0" applyFont="1" applyFill="1" applyBorder="1" applyProtection="1"/>
    <xf numFmtId="0" fontId="18" fillId="0" borderId="21" xfId="0" applyFont="1" applyFill="1" applyBorder="1" applyProtection="1"/>
    <xf numFmtId="0" fontId="7" fillId="0" borderId="22" xfId="0" applyFont="1" applyBorder="1" applyProtection="1"/>
    <xf numFmtId="0" fontId="7" fillId="0" borderId="11" xfId="0" applyFont="1" applyBorder="1" applyProtection="1">
      <protection locked="0"/>
    </xf>
    <xf numFmtId="0" fontId="7" fillId="0" borderId="12" xfId="0" applyFont="1" applyBorder="1" applyProtection="1">
      <protection locked="0"/>
    </xf>
    <xf numFmtId="4" fontId="11" fillId="0" borderId="20" xfId="0" applyNumberFormat="1" applyFont="1" applyFill="1" applyBorder="1" applyProtection="1"/>
    <xf numFmtId="0" fontId="13" fillId="0" borderId="0" xfId="0" applyFont="1" applyBorder="1"/>
    <xf numFmtId="0" fontId="7" fillId="0" borderId="13" xfId="0" applyFont="1" applyBorder="1" applyProtection="1">
      <protection locked="0"/>
    </xf>
    <xf numFmtId="0" fontId="7" fillId="0" borderId="23" xfId="0" applyFont="1" applyBorder="1" applyProtection="1">
      <protection locked="0"/>
    </xf>
    <xf numFmtId="0" fontId="7" fillId="0" borderId="22" xfId="0" applyFont="1" applyBorder="1" applyProtection="1">
      <protection locked="0"/>
    </xf>
    <xf numFmtId="0" fontId="21" fillId="0" borderId="23" xfId="0" applyFont="1" applyBorder="1" applyAlignment="1" applyProtection="1">
      <alignment horizontal="center"/>
      <protection locked="0"/>
    </xf>
    <xf numFmtId="0" fontId="7" fillId="0" borderId="11" xfId="0" applyFont="1" applyFill="1" applyBorder="1" applyProtection="1"/>
    <xf numFmtId="4" fontId="7" fillId="0" borderId="0" xfId="0" applyNumberFormat="1" applyFont="1" applyFill="1" applyBorder="1" applyAlignment="1" applyProtection="1">
      <alignment horizontal="right"/>
    </xf>
    <xf numFmtId="4" fontId="12" fillId="0" borderId="0" xfId="0" applyNumberFormat="1" applyFont="1" applyFill="1" applyBorder="1" applyProtection="1"/>
    <xf numFmtId="10" fontId="11" fillId="0" borderId="0" xfId="0" applyNumberFormat="1" applyFont="1" applyFill="1" applyBorder="1" applyProtection="1"/>
    <xf numFmtId="4" fontId="7" fillId="0" borderId="3" xfId="0" applyNumberFormat="1" applyFont="1" applyBorder="1" applyAlignment="1" applyProtection="1">
      <alignment horizontal="right"/>
      <protection locked="0"/>
    </xf>
    <xf numFmtId="4" fontId="7" fillId="0" borderId="3" xfId="0" applyNumberFormat="1" applyFont="1" applyBorder="1" applyProtection="1">
      <protection locked="0"/>
    </xf>
    <xf numFmtId="4" fontId="7" fillId="0" borderId="3" xfId="0" applyNumberFormat="1" applyFont="1" applyBorder="1" applyProtection="1"/>
    <xf numFmtId="0" fontId="7" fillId="0" borderId="24" xfId="0" applyFont="1" applyBorder="1" applyProtection="1"/>
    <xf numFmtId="0" fontId="18" fillId="0" borderId="25" xfId="0" applyFont="1" applyFill="1" applyBorder="1" applyProtection="1"/>
    <xf numFmtId="0" fontId="7" fillId="0" borderId="26" xfId="0" applyFont="1" applyBorder="1" applyProtection="1"/>
    <xf numFmtId="4" fontId="7" fillId="0" borderId="27" xfId="0" applyNumberFormat="1" applyFont="1" applyFill="1" applyBorder="1"/>
    <xf numFmtId="0" fontId="18" fillId="0" borderId="28" xfId="0" applyFont="1" applyFill="1" applyBorder="1" applyProtection="1"/>
    <xf numFmtId="4" fontId="7" fillId="0" borderId="29" xfId="0" applyNumberFormat="1" applyFont="1" applyFill="1" applyBorder="1" applyProtection="1">
      <protection locked="0"/>
    </xf>
    <xf numFmtId="0" fontId="9" fillId="0" borderId="22" xfId="0" applyFont="1" applyBorder="1" applyProtection="1"/>
    <xf numFmtId="3" fontId="14" fillId="0" borderId="1" xfId="0" applyNumberFormat="1" applyFont="1" applyFill="1" applyBorder="1" applyProtection="1"/>
    <xf numFmtId="0" fontId="9" fillId="0" borderId="13" xfId="0" applyFont="1" applyBorder="1" applyProtection="1"/>
    <xf numFmtId="4" fontId="9" fillId="0" borderId="30" xfId="0" applyNumberFormat="1" applyFont="1" applyBorder="1" applyProtection="1"/>
    <xf numFmtId="0" fontId="9" fillId="0" borderId="31" xfId="0" applyFont="1" applyBorder="1" applyProtection="1"/>
    <xf numFmtId="4" fontId="9" fillId="8" borderId="3" xfId="0" applyNumberFormat="1" applyFont="1" applyFill="1" applyBorder="1" applyProtection="1"/>
    <xf numFmtId="4" fontId="9" fillId="9" borderId="31" xfId="0" applyNumberFormat="1" applyFont="1" applyFill="1" applyBorder="1" applyProtection="1"/>
    <xf numFmtId="0" fontId="2" fillId="0" borderId="0" xfId="0" applyFont="1" applyFill="1" applyAlignment="1" applyProtection="1">
      <alignment horizontal="right"/>
    </xf>
    <xf numFmtId="3" fontId="9" fillId="0" borderId="3" xfId="0" applyNumberFormat="1" applyFont="1" applyBorder="1" applyAlignment="1" applyProtection="1">
      <alignment horizontal="right"/>
      <protection locked="0"/>
    </xf>
    <xf numFmtId="2" fontId="7" fillId="0" borderId="3" xfId="0" applyNumberFormat="1" applyFont="1" applyFill="1" applyBorder="1" applyProtection="1">
      <protection locked="0"/>
    </xf>
    <xf numFmtId="0" fontId="13" fillId="0" borderId="0" xfId="0" applyFont="1" applyFill="1"/>
    <xf numFmtId="0" fontId="9" fillId="0" borderId="3" xfId="0" applyFont="1" applyFill="1" applyBorder="1" applyProtection="1"/>
    <xf numFmtId="0" fontId="9" fillId="0" borderId="0" xfId="0" applyFont="1" applyProtection="1">
      <protection locked="0"/>
    </xf>
    <xf numFmtId="0" fontId="9" fillId="9" borderId="3" xfId="0" applyFont="1" applyFill="1" applyBorder="1" applyProtection="1"/>
    <xf numFmtId="0" fontId="20" fillId="0" borderId="13" xfId="0" applyFont="1" applyFill="1" applyBorder="1" applyProtection="1"/>
    <xf numFmtId="10" fontId="20" fillId="0" borderId="30" xfId="0" applyNumberFormat="1" applyFont="1" applyFill="1" applyBorder="1" applyProtection="1"/>
    <xf numFmtId="165" fontId="7" fillId="0" borderId="3" xfId="0" applyNumberFormat="1" applyFont="1" applyBorder="1" applyProtection="1"/>
    <xf numFmtId="165" fontId="11" fillId="0" borderId="30" xfId="0" applyNumberFormat="1" applyFont="1" applyBorder="1" applyProtection="1"/>
    <xf numFmtId="4" fontId="16" fillId="0" borderId="30" xfId="0" applyNumberFormat="1" applyFont="1" applyBorder="1" applyProtection="1"/>
    <xf numFmtId="4" fontId="16" fillId="0" borderId="32" xfId="0" applyNumberFormat="1" applyFont="1" applyFill="1" applyBorder="1" applyProtection="1"/>
    <xf numFmtId="166" fontId="7" fillId="0" borderId="0" xfId="0" applyNumberFormat="1" applyFont="1" applyFill="1" applyBorder="1" applyProtection="1"/>
    <xf numFmtId="166" fontId="11" fillId="0" borderId="0" xfId="0" applyNumberFormat="1" applyFont="1" applyFill="1" applyBorder="1" applyProtection="1"/>
    <xf numFmtId="1" fontId="11" fillId="0" borderId="13" xfId="0" applyNumberFormat="1" applyFont="1" applyBorder="1" applyAlignment="1" applyProtection="1">
      <alignment horizontal="left"/>
      <protection locked="0"/>
    </xf>
    <xf numFmtId="0" fontId="15" fillId="0" borderId="13" xfId="0" applyFont="1" applyBorder="1" applyProtection="1"/>
    <xf numFmtId="0" fontId="15" fillId="0" borderId="22" xfId="0" applyFont="1" applyBorder="1" applyProtection="1"/>
    <xf numFmtId="3" fontId="9" fillId="0" borderId="3" xfId="0" applyNumberFormat="1" applyFont="1" applyBorder="1" applyProtection="1">
      <protection locked="0"/>
    </xf>
    <xf numFmtId="0" fontId="7" fillId="0" borderId="18" xfId="0" applyFont="1" applyBorder="1" applyAlignment="1" applyProtection="1">
      <alignment horizontal="right"/>
    </xf>
    <xf numFmtId="2" fontId="17" fillId="0" borderId="19" xfId="0" applyNumberFormat="1" applyFont="1" applyFill="1" applyBorder="1" applyProtection="1">
      <protection locked="0"/>
    </xf>
    <xf numFmtId="10" fontId="26" fillId="0" borderId="33" xfId="0" applyNumberFormat="1" applyFont="1" applyFill="1" applyBorder="1" applyProtection="1"/>
    <xf numFmtId="4" fontId="26" fillId="0" borderId="0" xfId="0" applyNumberFormat="1" applyFont="1" applyFill="1" applyBorder="1" applyAlignment="1" applyProtection="1">
      <alignment horizontal="center"/>
    </xf>
    <xf numFmtId="10" fontId="25" fillId="0" borderId="35" xfId="0" applyNumberFormat="1" applyFont="1" applyFill="1" applyBorder="1" applyProtection="1">
      <protection locked="0"/>
    </xf>
    <xf numFmtId="0" fontId="25" fillId="0" borderId="32" xfId="0" applyFont="1" applyBorder="1" applyProtection="1"/>
    <xf numFmtId="0" fontId="25" fillId="0" borderId="13" xfId="0" applyFont="1" applyBorder="1" applyProtection="1"/>
    <xf numFmtId="10" fontId="25" fillId="0" borderId="35" xfId="0" applyNumberFormat="1" applyFont="1" applyFill="1" applyBorder="1" applyProtection="1"/>
    <xf numFmtId="4" fontId="17" fillId="0" borderId="19" xfId="0" applyNumberFormat="1" applyFont="1" applyFill="1" applyBorder="1" applyProtection="1"/>
    <xf numFmtId="0" fontId="27" fillId="0" borderId="0" xfId="0" applyFont="1"/>
    <xf numFmtId="0" fontId="3" fillId="7" borderId="0" xfId="0" applyFont="1" applyFill="1" applyBorder="1" applyAlignment="1" applyProtection="1">
      <alignment horizontal="left"/>
    </xf>
    <xf numFmtId="10" fontId="9" fillId="8" borderId="3" xfId="0" applyNumberFormat="1" applyFont="1" applyFill="1" applyBorder="1" applyProtection="1"/>
    <xf numFmtId="0" fontId="7" fillId="7" borderId="0" xfId="0" applyFont="1" applyFill="1" applyBorder="1" applyProtection="1">
      <protection locked="0"/>
    </xf>
    <xf numFmtId="4" fontId="11" fillId="2" borderId="27" xfId="0" applyNumberFormat="1" applyFont="1" applyFill="1" applyBorder="1" applyAlignment="1" applyProtection="1">
      <alignment horizontal="right"/>
    </xf>
    <xf numFmtId="10" fontId="25" fillId="0" borderId="24" xfId="0" applyNumberFormat="1" applyFont="1" applyFill="1" applyBorder="1" applyProtection="1"/>
    <xf numFmtId="0" fontId="13" fillId="0" borderId="0" xfId="0" applyFont="1" applyAlignment="1">
      <alignment horizontal="right"/>
    </xf>
    <xf numFmtId="4" fontId="13" fillId="0" borderId="0" xfId="0" applyNumberFormat="1" applyFont="1"/>
    <xf numFmtId="4" fontId="27" fillId="0" borderId="0" xfId="0" applyNumberFormat="1" applyFont="1"/>
    <xf numFmtId="10" fontId="13" fillId="0" borderId="0" xfId="0" applyNumberFormat="1" applyFont="1"/>
    <xf numFmtId="43" fontId="13" fillId="0" borderId="0" xfId="0" applyNumberFormat="1" applyFont="1"/>
    <xf numFmtId="0" fontId="27" fillId="0" borderId="42" xfId="0" applyFont="1" applyBorder="1"/>
    <xf numFmtId="43" fontId="13" fillId="0" borderId="43" xfId="2" applyFont="1" applyBorder="1"/>
    <xf numFmtId="0" fontId="13" fillId="0" borderId="43" xfId="0" applyFont="1" applyBorder="1"/>
    <xf numFmtId="0" fontId="13" fillId="0" borderId="44" xfId="0" applyFont="1" applyBorder="1"/>
    <xf numFmtId="0" fontId="27" fillId="0" borderId="39" xfId="0" applyFont="1" applyBorder="1"/>
    <xf numFmtId="43" fontId="13" fillId="0" borderId="0" xfId="2" applyFont="1" applyBorder="1"/>
    <xf numFmtId="0" fontId="13" fillId="0" borderId="38" xfId="0" applyFont="1" applyBorder="1"/>
    <xf numFmtId="43" fontId="13" fillId="0" borderId="0" xfId="0" applyNumberFormat="1" applyFont="1" applyBorder="1"/>
    <xf numFmtId="0" fontId="27" fillId="0" borderId="36" xfId="0" applyFont="1" applyBorder="1"/>
    <xf numFmtId="0" fontId="13" fillId="0" borderId="45" xfId="0" applyFont="1" applyBorder="1"/>
    <xf numFmtId="0" fontId="13" fillId="0" borderId="37" xfId="0" applyFont="1" applyBorder="1"/>
    <xf numFmtId="0" fontId="4" fillId="0" borderId="42" xfId="0" applyFont="1" applyBorder="1"/>
    <xf numFmtId="0" fontId="4" fillId="0" borderId="44" xfId="0" applyFont="1" applyBorder="1"/>
    <xf numFmtId="0" fontId="0" fillId="0" borderId="39" xfId="0" applyBorder="1"/>
    <xf numFmtId="0" fontId="0" fillId="0" borderId="38" xfId="0" applyBorder="1"/>
    <xf numFmtId="0" fontId="0" fillId="0" borderId="40" xfId="0" applyBorder="1"/>
    <xf numFmtId="0" fontId="0" fillId="0" borderId="0" xfId="0" applyAlignment="1">
      <alignment horizontal="center" vertical="center"/>
    </xf>
    <xf numFmtId="0" fontId="28" fillId="0" borderId="11" xfId="0" applyFont="1" applyBorder="1" applyAlignment="1">
      <alignment horizontal="center" vertical="center"/>
    </xf>
    <xf numFmtId="0" fontId="0" fillId="0" borderId="12" xfId="0" applyBorder="1" applyAlignment="1">
      <alignment horizontal="center" vertical="center"/>
    </xf>
    <xf numFmtId="0" fontId="28" fillId="0" borderId="0" xfId="0" applyFont="1" applyAlignment="1">
      <alignment horizontal="center" vertical="center"/>
    </xf>
    <xf numFmtId="0" fontId="0" fillId="0" borderId="39" xfId="0" applyBorder="1" applyAlignment="1">
      <alignment vertical="center"/>
    </xf>
    <xf numFmtId="0" fontId="0" fillId="0" borderId="38" xfId="0" applyBorder="1" applyAlignment="1">
      <alignment vertical="center"/>
    </xf>
    <xf numFmtId="0" fontId="30" fillId="0" borderId="0" xfId="0" applyFont="1"/>
    <xf numFmtId="4" fontId="17" fillId="0" borderId="0" xfId="0" applyNumberFormat="1" applyFont="1"/>
    <xf numFmtId="0" fontId="27" fillId="0" borderId="0" xfId="0" applyFont="1" applyBorder="1"/>
    <xf numFmtId="0" fontId="31" fillId="0" borderId="0" xfId="0" applyFont="1"/>
    <xf numFmtId="0" fontId="0" fillId="0" borderId="24" xfId="0" applyBorder="1"/>
    <xf numFmtId="0" fontId="4" fillId="0" borderId="14" xfId="0" applyFont="1" applyBorder="1"/>
    <xf numFmtId="0" fontId="4" fillId="0" borderId="24" xfId="0" applyFont="1" applyFill="1" applyBorder="1"/>
    <xf numFmtId="0" fontId="33" fillId="0" borderId="0" xfId="0" applyFont="1"/>
    <xf numFmtId="0" fontId="0" fillId="0" borderId="14" xfId="0" applyBorder="1"/>
    <xf numFmtId="0" fontId="0" fillId="13" borderId="40" xfId="0" applyFill="1" applyBorder="1"/>
    <xf numFmtId="0" fontId="4" fillId="0" borderId="14" xfId="0" applyFont="1" applyBorder="1" applyAlignment="1">
      <alignment horizontal="center"/>
    </xf>
    <xf numFmtId="0" fontId="33" fillId="0" borderId="40" xfId="0" applyFont="1" applyBorder="1"/>
    <xf numFmtId="0" fontId="3" fillId="0" borderId="34" xfId="0" applyFont="1" applyBorder="1" applyAlignment="1">
      <alignment horizontal="center"/>
    </xf>
    <xf numFmtId="2" fontId="13" fillId="0" borderId="0" xfId="0" applyNumberFormat="1" applyFont="1"/>
    <xf numFmtId="0" fontId="7" fillId="0" borderId="17" xfId="0" applyFont="1" applyBorder="1" applyProtection="1">
      <protection locked="0"/>
    </xf>
    <xf numFmtId="0" fontId="7" fillId="0" borderId="24" xfId="0" applyFont="1" applyBorder="1" applyProtection="1">
      <protection locked="0"/>
    </xf>
    <xf numFmtId="0" fontId="7" fillId="0" borderId="47" xfId="0" applyFont="1" applyBorder="1" applyProtection="1">
      <protection locked="0"/>
    </xf>
    <xf numFmtId="4" fontId="7" fillId="0" borderId="17" xfId="0" applyNumberFormat="1" applyFont="1" applyFill="1" applyBorder="1" applyProtection="1">
      <protection locked="0"/>
    </xf>
    <xf numFmtId="4" fontId="7" fillId="0" borderId="24" xfId="0" applyNumberFormat="1" applyFont="1" applyFill="1" applyBorder="1" applyProtection="1">
      <protection locked="0"/>
    </xf>
    <xf numFmtId="2" fontId="7" fillId="0" borderId="17" xfId="0" applyNumberFormat="1" applyFont="1" applyFill="1" applyBorder="1" applyProtection="1">
      <protection locked="0"/>
    </xf>
    <xf numFmtId="2" fontId="7" fillId="0" borderId="48" xfId="0" applyNumberFormat="1" applyFont="1" applyFill="1" applyBorder="1" applyProtection="1">
      <protection locked="0"/>
    </xf>
    <xf numFmtId="2" fontId="7" fillId="0" borderId="24" xfId="0" applyNumberFormat="1" applyFont="1" applyFill="1" applyBorder="1" applyProtection="1">
      <protection locked="0"/>
    </xf>
    <xf numFmtId="0" fontId="13" fillId="0" borderId="0" xfId="0" applyFont="1" applyFill="1" applyBorder="1" applyAlignment="1">
      <alignment horizontal="right"/>
    </xf>
    <xf numFmtId="2" fontId="13" fillId="0" borderId="0" xfId="0" applyNumberFormat="1" applyFont="1" applyFill="1" applyBorder="1" applyAlignment="1">
      <alignment horizontal="right"/>
    </xf>
    <xf numFmtId="0" fontId="27" fillId="0" borderId="0" xfId="0" applyFont="1" applyFill="1" applyBorder="1"/>
    <xf numFmtId="169" fontId="13" fillId="0" borderId="0" xfId="0" applyNumberFormat="1" applyFont="1" applyFill="1" applyBorder="1" applyAlignment="1">
      <alignment horizontal="right"/>
    </xf>
    <xf numFmtId="0" fontId="27" fillId="0" borderId="0" xfId="0" applyFont="1" applyFill="1" applyBorder="1" applyAlignment="1">
      <alignment horizontal="right"/>
    </xf>
    <xf numFmtId="0" fontId="35" fillId="0" borderId="0" xfId="0" applyFont="1" applyBorder="1" applyProtection="1">
      <protection locked="0"/>
    </xf>
    <xf numFmtId="0" fontId="36" fillId="0" borderId="0" xfId="0" applyFont="1" applyProtection="1">
      <protection locked="0"/>
    </xf>
    <xf numFmtId="0" fontId="0" fillId="0" borderId="49" xfId="0" applyBorder="1"/>
    <xf numFmtId="2" fontId="0" fillId="0" borderId="50" xfId="0" applyNumberFormat="1" applyBorder="1"/>
    <xf numFmtId="0" fontId="0" fillId="0" borderId="50" xfId="0" applyBorder="1" applyAlignment="1">
      <alignment wrapText="1"/>
    </xf>
    <xf numFmtId="0" fontId="0" fillId="0" borderId="50" xfId="0" applyBorder="1"/>
    <xf numFmtId="0" fontId="0" fillId="0" borderId="51" xfId="0" applyBorder="1"/>
    <xf numFmtId="0" fontId="0" fillId="0" borderId="0" xfId="0" applyBorder="1"/>
    <xf numFmtId="0" fontId="3" fillId="0" borderId="0" xfId="0" applyFont="1"/>
    <xf numFmtId="0" fontId="4" fillId="0" borderId="0" xfId="0" applyFont="1" applyBorder="1" applyAlignment="1">
      <alignment horizontal="center"/>
    </xf>
    <xf numFmtId="0" fontId="24" fillId="0" borderId="0" xfId="0" applyFont="1"/>
    <xf numFmtId="0" fontId="24" fillId="0" borderId="0" xfId="0" applyFont="1" applyAlignment="1">
      <alignment wrapText="1"/>
    </xf>
    <xf numFmtId="0" fontId="38" fillId="14" borderId="0" xfId="0" applyFont="1" applyFill="1"/>
    <xf numFmtId="0" fontId="24" fillId="0" borderId="42" xfId="0" applyFont="1" applyBorder="1"/>
    <xf numFmtId="0" fontId="24" fillId="0" borderId="43" xfId="0" applyFont="1" applyBorder="1"/>
    <xf numFmtId="0" fontId="0" fillId="0" borderId="43" xfId="0" applyBorder="1"/>
    <xf numFmtId="9" fontId="0" fillId="0" borderId="43" xfId="0" applyNumberFormat="1" applyBorder="1"/>
    <xf numFmtId="0" fontId="0" fillId="0" borderId="44" xfId="0" applyBorder="1"/>
    <xf numFmtId="0" fontId="24" fillId="0" borderId="39" xfId="0" applyFont="1" applyBorder="1"/>
    <xf numFmtId="9" fontId="0" fillId="0" borderId="0" xfId="0" applyNumberFormat="1" applyBorder="1"/>
    <xf numFmtId="0" fontId="39" fillId="0" borderId="0" xfId="0" applyFont="1" applyBorder="1"/>
    <xf numFmtId="0" fontId="13" fillId="0" borderId="0" xfId="0" applyFont="1" applyAlignment="1">
      <alignment vertical="center"/>
    </xf>
    <xf numFmtId="0" fontId="0" fillId="0" borderId="0" xfId="0" applyAlignment="1">
      <alignment vertical="center"/>
    </xf>
    <xf numFmtId="0" fontId="24" fillId="0" borderId="39" xfId="0" applyFont="1" applyBorder="1" applyAlignment="1">
      <alignment vertical="center"/>
    </xf>
    <xf numFmtId="0" fontId="39" fillId="0" borderId="0" xfId="0" applyFont="1" applyFill="1" applyBorder="1" applyAlignment="1">
      <alignment vertical="center" wrapText="1"/>
    </xf>
    <xf numFmtId="0" fontId="0" fillId="0" borderId="0" xfId="0" applyBorder="1" applyAlignment="1">
      <alignment vertical="center"/>
    </xf>
    <xf numFmtId="0" fontId="40" fillId="0" borderId="0" xfId="0" applyFont="1" applyFill="1" applyBorder="1" applyAlignment="1">
      <alignment horizontal="right" vertical="center" wrapText="1"/>
    </xf>
    <xf numFmtId="2" fontId="0" fillId="0" borderId="0" xfId="4" applyNumberFormat="1" applyFont="1" applyBorder="1" applyAlignment="1">
      <alignment vertical="center"/>
    </xf>
    <xf numFmtId="0" fontId="40" fillId="0" borderId="34" xfId="0" applyFont="1" applyFill="1" applyBorder="1" applyAlignment="1">
      <alignment horizontal="right" vertical="center" wrapText="1"/>
    </xf>
    <xf numFmtId="2" fontId="0" fillId="0" borderId="34" xfId="4" applyNumberFormat="1" applyFont="1" applyBorder="1" applyAlignment="1">
      <alignment vertical="center"/>
    </xf>
    <xf numFmtId="0" fontId="4" fillId="0" borderId="52" xfId="0" applyFont="1" applyBorder="1" applyAlignment="1">
      <alignment horizontal="center" wrapText="1"/>
    </xf>
    <xf numFmtId="0" fontId="4" fillId="0" borderId="53" xfId="0" applyFont="1" applyBorder="1" applyAlignment="1">
      <alignment horizontal="center" wrapText="1"/>
    </xf>
    <xf numFmtId="0" fontId="4" fillId="0" borderId="44" xfId="0" applyFont="1" applyBorder="1" applyAlignment="1">
      <alignment horizontal="center" wrapText="1"/>
    </xf>
    <xf numFmtId="0" fontId="0" fillId="0" borderId="53" xfId="0" applyBorder="1"/>
    <xf numFmtId="0" fontId="0" fillId="0" borderId="54" xfId="0" applyBorder="1"/>
    <xf numFmtId="0" fontId="0" fillId="0" borderId="55" xfId="0" applyBorder="1"/>
    <xf numFmtId="0" fontId="39" fillId="0" borderId="55" xfId="0" applyFont="1" applyBorder="1" applyAlignment="1">
      <alignment horizontal="center"/>
    </xf>
    <xf numFmtId="0" fontId="0" fillId="0" borderId="37" xfId="0" applyBorder="1"/>
    <xf numFmtId="0" fontId="0" fillId="0" borderId="0" xfId="0" applyAlignment="1">
      <alignment horizontal="center" wrapText="1"/>
    </xf>
    <xf numFmtId="9" fontId="0" fillId="0" borderId="40" xfId="0" applyNumberFormat="1" applyBorder="1"/>
    <xf numFmtId="9" fontId="0" fillId="0" borderId="37" xfId="0" applyNumberFormat="1" applyBorder="1"/>
    <xf numFmtId="9" fontId="0" fillId="0" borderId="40" xfId="0" applyNumberFormat="1" applyBorder="1" applyAlignment="1">
      <alignment horizontal="right"/>
    </xf>
    <xf numFmtId="0" fontId="4" fillId="16" borderId="0" xfId="0" applyFont="1" applyFill="1" applyAlignment="1">
      <alignment horizontal="center" wrapText="1"/>
    </xf>
    <xf numFmtId="9" fontId="4" fillId="16" borderId="40" xfId="0" applyNumberFormat="1" applyFont="1" applyFill="1" applyBorder="1"/>
    <xf numFmtId="9" fontId="4" fillId="16" borderId="37" xfId="0" applyNumberFormat="1" applyFont="1" applyFill="1" applyBorder="1"/>
    <xf numFmtId="9" fontId="4" fillId="16" borderId="40" xfId="0" applyNumberFormat="1" applyFont="1" applyFill="1" applyBorder="1" applyAlignment="1">
      <alignment horizontal="right"/>
    </xf>
    <xf numFmtId="9" fontId="0" fillId="0" borderId="0" xfId="4" applyFont="1"/>
    <xf numFmtId="0" fontId="41" fillId="0" borderId="0" xfId="0" applyFont="1"/>
    <xf numFmtId="0" fontId="24" fillId="14" borderId="43" xfId="0" applyFont="1" applyFill="1" applyBorder="1"/>
    <xf numFmtId="0" fontId="0" fillId="14" borderId="53" xfId="0" applyFill="1" applyBorder="1"/>
    <xf numFmtId="0" fontId="38" fillId="14" borderId="56" xfId="0" applyFont="1" applyFill="1" applyBorder="1" applyAlignment="1">
      <alignment horizontal="center" vertical="center" wrapText="1"/>
    </xf>
    <xf numFmtId="0" fontId="38" fillId="14" borderId="54" xfId="0" applyFont="1" applyFill="1" applyBorder="1" applyAlignment="1">
      <alignment horizontal="center" vertical="center" wrapText="1"/>
    </xf>
    <xf numFmtId="0" fontId="24" fillId="14" borderId="54" xfId="0" applyFont="1" applyFill="1" applyBorder="1" applyAlignment="1">
      <alignment vertical="center" wrapText="1"/>
    </xf>
    <xf numFmtId="0" fontId="24" fillId="14" borderId="40" xfId="0" applyFont="1" applyFill="1" applyBorder="1" applyAlignment="1">
      <alignment vertical="center" wrapText="1"/>
    </xf>
    <xf numFmtId="0" fontId="41" fillId="0" borderId="42" xfId="0" applyFont="1" applyBorder="1" applyAlignment="1">
      <alignment horizontal="center" wrapText="1"/>
    </xf>
    <xf numFmtId="0" fontId="41" fillId="0" borderId="44" xfId="0" applyFont="1" applyBorder="1" applyAlignment="1">
      <alignment horizontal="center" vertical="center"/>
    </xf>
    <xf numFmtId="0" fontId="41" fillId="0" borderId="39" xfId="0" applyFont="1" applyBorder="1" applyAlignment="1">
      <alignment horizontal="center" vertical="center"/>
    </xf>
    <xf numFmtId="0" fontId="41" fillId="0" borderId="38" xfId="0" applyFont="1" applyBorder="1" applyAlignment="1">
      <alignment horizontal="center" vertical="center"/>
    </xf>
    <xf numFmtId="0" fontId="41" fillId="15" borderId="39" xfId="0" applyFont="1" applyFill="1" applyBorder="1" applyAlignment="1">
      <alignment horizontal="center" vertical="center"/>
    </xf>
    <xf numFmtId="0" fontId="41" fillId="0" borderId="52" xfId="0" applyFont="1" applyBorder="1" applyAlignment="1">
      <alignment horizontal="center" vertical="center"/>
    </xf>
    <xf numFmtId="0" fontId="4" fillId="0" borderId="38" xfId="0" applyFont="1" applyBorder="1" applyAlignment="1">
      <alignment horizontal="center"/>
    </xf>
    <xf numFmtId="0" fontId="41" fillId="0" borderId="39" xfId="0" applyFont="1" applyFill="1" applyBorder="1" applyAlignment="1">
      <alignment horizontal="center" wrapText="1"/>
    </xf>
    <xf numFmtId="0" fontId="41" fillId="0" borderId="38"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0" xfId="0" applyFont="1" applyFill="1" applyBorder="1" applyAlignment="1">
      <alignment horizontal="center" vertical="center"/>
    </xf>
    <xf numFmtId="0" fontId="4" fillId="0" borderId="38" xfId="0" applyFont="1" applyFill="1" applyBorder="1" applyAlignment="1">
      <alignment horizontal="center"/>
    </xf>
    <xf numFmtId="0" fontId="4" fillId="0" borderId="0" xfId="0" applyFont="1" applyFill="1" applyBorder="1" applyAlignment="1">
      <alignment horizontal="center"/>
    </xf>
    <xf numFmtId="4" fontId="42" fillId="17" borderId="36" xfId="0" applyNumberFormat="1" applyFont="1" applyFill="1" applyBorder="1" applyAlignment="1">
      <alignment horizontal="right" vertical="center" wrapText="1"/>
    </xf>
    <xf numFmtId="10" fontId="43" fillId="0" borderId="37" xfId="0" applyNumberFormat="1" applyFont="1" applyBorder="1" applyAlignment="1">
      <alignment horizontal="center" vertical="center"/>
    </xf>
    <xf numFmtId="10" fontId="43" fillId="0" borderId="36" xfId="0" applyNumberFormat="1" applyFont="1" applyBorder="1" applyAlignment="1">
      <alignment horizontal="center" vertical="center"/>
    </xf>
    <xf numFmtId="10" fontId="43" fillId="0" borderId="55" xfId="0" applyNumberFormat="1" applyFont="1" applyBorder="1" applyAlignment="1">
      <alignment horizontal="center" vertical="center"/>
    </xf>
    <xf numFmtId="9" fontId="43" fillId="0" borderId="55" xfId="4" applyFont="1" applyBorder="1" applyAlignment="1">
      <alignment horizontal="center" vertical="center"/>
    </xf>
    <xf numFmtId="4" fontId="44" fillId="0" borderId="0" xfId="0" applyNumberFormat="1" applyFont="1"/>
    <xf numFmtId="4" fontId="45" fillId="17" borderId="0" xfId="0" applyNumberFormat="1" applyFont="1" applyFill="1" applyAlignment="1">
      <alignment wrapText="1"/>
    </xf>
    <xf numFmtId="0" fontId="41" fillId="0" borderId="0" xfId="0" applyFont="1" applyAlignment="1">
      <alignment horizontal="center" vertical="center"/>
    </xf>
    <xf numFmtId="9" fontId="41" fillId="0" borderId="0" xfId="0" applyNumberFormat="1" applyFont="1" applyAlignment="1">
      <alignment horizontal="center" vertical="center"/>
    </xf>
    <xf numFmtId="10" fontId="30" fillId="0" borderId="0" xfId="0" applyNumberFormat="1" applyFont="1" applyAlignment="1">
      <alignment horizontal="center" vertical="center"/>
    </xf>
    <xf numFmtId="10" fontId="0" fillId="0" borderId="0" xfId="0" applyNumberFormat="1" applyFill="1"/>
    <xf numFmtId="9" fontId="0" fillId="0" borderId="0" xfId="0" applyNumberFormat="1" applyFill="1" applyAlignment="1">
      <alignment vertical="center"/>
    </xf>
    <xf numFmtId="9" fontId="0" fillId="15" borderId="0" xfId="4" applyFont="1" applyFill="1" applyBorder="1" applyAlignment="1">
      <alignment horizontal="center" vertical="center"/>
    </xf>
    <xf numFmtId="9" fontId="0" fillId="15" borderId="45" xfId="4" applyFont="1" applyFill="1" applyBorder="1" applyAlignment="1">
      <alignment horizontal="center"/>
    </xf>
    <xf numFmtId="0" fontId="41" fillId="18" borderId="52" xfId="0" applyFont="1" applyFill="1" applyBorder="1" applyAlignment="1">
      <alignment horizontal="center" vertical="center"/>
    </xf>
    <xf numFmtId="0" fontId="0" fillId="0" borderId="53" xfId="0" applyBorder="1" applyAlignment="1">
      <alignment wrapText="1"/>
    </xf>
    <xf numFmtId="0" fontId="0" fillId="0" borderId="55" xfId="0" applyBorder="1" applyAlignment="1">
      <alignment wrapText="1"/>
    </xf>
    <xf numFmtId="0" fontId="3" fillId="0" borderId="40" xfId="0" applyFont="1" applyBorder="1" applyAlignment="1">
      <alignment horizontal="center"/>
    </xf>
    <xf numFmtId="0" fontId="41" fillId="0" borderId="41" xfId="0" applyFont="1" applyFill="1" applyBorder="1" applyAlignment="1">
      <alignment horizontal="center" vertical="center"/>
    </xf>
    <xf numFmtId="0" fontId="47" fillId="0" borderId="24" xfId="0" applyFont="1" applyBorder="1"/>
    <xf numFmtId="0" fontId="46" fillId="0" borderId="0" xfId="0" applyFont="1"/>
    <xf numFmtId="2" fontId="0" fillId="0" borderId="0" xfId="0" applyNumberFormat="1"/>
    <xf numFmtId="10" fontId="25" fillId="0" borderId="33" xfId="0" applyNumberFormat="1" applyFont="1" applyFill="1" applyBorder="1" applyProtection="1">
      <protection locked="0"/>
    </xf>
    <xf numFmtId="10" fontId="25" fillId="0" borderId="33" xfId="0" applyNumberFormat="1" applyFont="1" applyFill="1" applyBorder="1" applyProtection="1"/>
    <xf numFmtId="14" fontId="2" fillId="7" borderId="0" xfId="0" applyNumberFormat="1" applyFont="1" applyFill="1" applyBorder="1" applyProtection="1">
      <protection locked="0"/>
    </xf>
    <xf numFmtId="0" fontId="0" fillId="0" borderId="57" xfId="0" applyBorder="1"/>
    <xf numFmtId="2" fontId="0" fillId="0" borderId="58" xfId="0" applyNumberFormat="1" applyBorder="1"/>
    <xf numFmtId="0" fontId="0" fillId="0" borderId="58" xfId="0" applyBorder="1"/>
    <xf numFmtId="0" fontId="29" fillId="0" borderId="59" xfId="0" applyFont="1" applyBorder="1" applyAlignment="1">
      <alignment horizontal="center"/>
    </xf>
    <xf numFmtId="0" fontId="0" fillId="0" borderId="0" xfId="0" applyBorder="1"/>
    <xf numFmtId="0" fontId="25" fillId="0" borderId="32" xfId="0" applyFont="1" applyBorder="1" applyAlignment="1" applyProtection="1">
      <alignment horizontal="right"/>
    </xf>
    <xf numFmtId="0" fontId="25" fillId="0" borderId="3" xfId="0" applyFont="1" applyFill="1" applyBorder="1" applyAlignment="1" applyProtection="1">
      <alignment horizontal="right"/>
    </xf>
    <xf numFmtId="0" fontId="25" fillId="0" borderId="13" xfId="0" applyFont="1" applyFill="1" applyBorder="1" applyAlignment="1" applyProtection="1">
      <alignment horizontal="right"/>
    </xf>
    <xf numFmtId="0" fontId="0" fillId="0" borderId="0" xfId="0" applyBorder="1" applyAlignment="1">
      <alignment horizontal="center"/>
    </xf>
    <xf numFmtId="0" fontId="0" fillId="0" borderId="61" xfId="0" applyBorder="1"/>
    <xf numFmtId="0" fontId="4" fillId="0" borderId="62" xfId="0" applyFont="1" applyBorder="1"/>
    <xf numFmtId="0" fontId="4" fillId="0" borderId="53" xfId="0" applyFont="1" applyBorder="1"/>
    <xf numFmtId="0" fontId="4" fillId="0" borderId="63" xfId="0" applyFont="1" applyBorder="1" applyAlignment="1">
      <alignment horizontal="center" wrapText="1"/>
    </xf>
    <xf numFmtId="0" fontId="4" fillId="0" borderId="63" xfId="0" applyFont="1" applyBorder="1"/>
    <xf numFmtId="0" fontId="0" fillId="0" borderId="63" xfId="0" applyBorder="1"/>
    <xf numFmtId="2" fontId="13" fillId="0" borderId="63" xfId="0" applyNumberFormat="1" applyFont="1" applyFill="1" applyBorder="1" applyAlignment="1">
      <alignment horizontal="right"/>
    </xf>
    <xf numFmtId="0" fontId="13" fillId="0" borderId="63" xfId="0" applyFont="1" applyFill="1" applyBorder="1" applyAlignment="1">
      <alignment horizontal="right"/>
    </xf>
    <xf numFmtId="0" fontId="4" fillId="11" borderId="0" xfId="0" applyFont="1" applyFill="1" applyBorder="1" applyAlignment="1">
      <alignment horizontal="center"/>
    </xf>
    <xf numFmtId="0" fontId="0" fillId="0" borderId="0" xfId="0" applyBorder="1"/>
    <xf numFmtId="0" fontId="4" fillId="0" borderId="0" xfId="0" applyFont="1" applyBorder="1" applyAlignment="1">
      <alignment horizontal="center"/>
    </xf>
    <xf numFmtId="0" fontId="0" fillId="0" borderId="0" xfId="0" applyProtection="1">
      <protection locked="0"/>
    </xf>
    <xf numFmtId="0" fontId="51" fillId="0" borderId="0" xfId="0" applyFont="1" applyProtection="1"/>
    <xf numFmtId="0" fontId="52" fillId="0" borderId="0" xfId="0" applyFont="1" applyAlignment="1" applyProtection="1">
      <alignment horizontal="right"/>
      <protection locked="0"/>
    </xf>
    <xf numFmtId="0" fontId="52" fillId="0" borderId="0" xfId="0" applyFont="1" applyProtection="1">
      <protection locked="0"/>
    </xf>
    <xf numFmtId="0" fontId="51" fillId="0" borderId="0" xfId="0" applyFont="1" applyProtection="1">
      <protection locked="0"/>
    </xf>
    <xf numFmtId="0" fontId="53" fillId="2" borderId="0" xfId="0" applyFont="1" applyFill="1" applyBorder="1" applyProtection="1">
      <protection locked="0"/>
    </xf>
    <xf numFmtId="0" fontId="54" fillId="2" borderId="0" xfId="0" applyFont="1" applyFill="1" applyBorder="1" applyAlignment="1" applyProtection="1">
      <alignment horizontal="center"/>
    </xf>
    <xf numFmtId="0" fontId="53" fillId="2" borderId="0" xfId="0" applyFont="1" applyFill="1" applyBorder="1" applyAlignment="1" applyProtection="1">
      <alignment horizontal="center"/>
      <protection locked="0"/>
    </xf>
    <xf numFmtId="0" fontId="54" fillId="0" borderId="0" xfId="0" applyFont="1" applyFill="1" applyBorder="1" applyAlignment="1" applyProtection="1">
      <alignment horizontal="center"/>
    </xf>
    <xf numFmtId="0" fontId="53" fillId="0" borderId="0" xfId="0" applyFont="1" applyFill="1" applyBorder="1" applyAlignment="1" applyProtection="1">
      <alignment horizontal="center"/>
      <protection locked="0"/>
    </xf>
    <xf numFmtId="0" fontId="53" fillId="0" borderId="0" xfId="0" applyFont="1" applyFill="1" applyBorder="1" applyProtection="1">
      <protection locked="0"/>
    </xf>
    <xf numFmtId="0" fontId="56" fillId="0" borderId="0" xfId="0" applyFont="1" applyAlignment="1" applyProtection="1">
      <alignment horizontal="right"/>
      <protection locked="0"/>
    </xf>
    <xf numFmtId="0" fontId="57" fillId="0" borderId="0" xfId="0" applyFont="1" applyBorder="1" applyAlignment="1" applyProtection="1">
      <alignment horizontal="center"/>
    </xf>
    <xf numFmtId="0" fontId="51" fillId="0" borderId="0" xfId="0" applyFont="1" applyAlignment="1" applyProtection="1">
      <alignment horizontal="center"/>
      <protection locked="0"/>
    </xf>
    <xf numFmtId="0" fontId="51" fillId="0" borderId="0" xfId="0" applyFont="1" applyAlignment="1" applyProtection="1">
      <alignment horizontal="center"/>
    </xf>
    <xf numFmtId="0" fontId="51" fillId="0" borderId="0" xfId="0" applyFont="1" applyAlignment="1" applyProtection="1">
      <alignment horizontal="right"/>
      <protection locked="0"/>
    </xf>
    <xf numFmtId="0" fontId="51" fillId="0" borderId="0" xfId="0" applyFont="1" applyAlignment="1" applyProtection="1">
      <alignment horizontal="right"/>
    </xf>
    <xf numFmtId="170" fontId="51" fillId="0" borderId="0" xfId="0" applyNumberFormat="1" applyFont="1" applyAlignment="1" applyProtection="1">
      <alignment horizontal="left"/>
    </xf>
    <xf numFmtId="0" fontId="51" fillId="0" borderId="17" xfId="0" applyFont="1" applyBorder="1"/>
    <xf numFmtId="0" fontId="55" fillId="0" borderId="0" xfId="0" applyFont="1" applyProtection="1"/>
    <xf numFmtId="0" fontId="52" fillId="0" borderId="16" xfId="0" applyFont="1" applyBorder="1" applyAlignment="1" applyProtection="1">
      <alignment horizontal="center"/>
    </xf>
    <xf numFmtId="0" fontId="52" fillId="0" borderId="68" xfId="0" applyFont="1" applyBorder="1" applyAlignment="1" applyProtection="1">
      <alignment horizontal="center"/>
    </xf>
    <xf numFmtId="0" fontId="51" fillId="0" borderId="3" xfId="0" applyFont="1" applyBorder="1" applyProtection="1"/>
    <xf numFmtId="0" fontId="2" fillId="0" borderId="3" xfId="0" applyFont="1" applyBorder="1" applyProtection="1"/>
    <xf numFmtId="0" fontId="51" fillId="0" borderId="0" xfId="0" applyFont="1" applyBorder="1" applyProtection="1">
      <protection locked="0"/>
    </xf>
    <xf numFmtId="0" fontId="51" fillId="0" borderId="3" xfId="0" applyFont="1" applyBorder="1" applyAlignment="1" applyProtection="1">
      <alignment horizontal="center"/>
      <protection locked="0"/>
    </xf>
    <xf numFmtId="0" fontId="51" fillId="0" borderId="3" xfId="0" applyFont="1" applyBorder="1" applyAlignment="1" applyProtection="1">
      <alignment horizontal="center"/>
    </xf>
    <xf numFmtId="0" fontId="51" fillId="0" borderId="0" xfId="0" applyFont="1" applyBorder="1" applyProtection="1"/>
    <xf numFmtId="15" fontId="51" fillId="0" borderId="0" xfId="0" applyNumberFormat="1" applyFont="1" applyBorder="1" applyAlignment="1" applyProtection="1">
      <alignment horizontal="center"/>
    </xf>
    <xf numFmtId="0" fontId="51" fillId="0" borderId="0" xfId="0" applyFont="1"/>
    <xf numFmtId="4" fontId="51" fillId="0" borderId="3" xfId="0" applyNumberFormat="1" applyFont="1" applyBorder="1" applyAlignment="1" applyProtection="1">
      <alignment horizontal="center"/>
      <protection locked="0"/>
    </xf>
    <xf numFmtId="4" fontId="51" fillId="0" borderId="3" xfId="0" applyNumberFormat="1" applyFont="1" applyBorder="1" applyAlignment="1" applyProtection="1">
      <alignment horizontal="center"/>
    </xf>
    <xf numFmtId="0" fontId="5" fillId="0" borderId="3" xfId="0" applyFont="1" applyBorder="1" applyProtection="1"/>
    <xf numFmtId="0" fontId="41" fillId="0" borderId="3" xfId="0" applyFont="1" applyBorder="1" applyProtection="1"/>
    <xf numFmtId="164" fontId="51" fillId="0" borderId="0" xfId="0" applyNumberFormat="1" applyFont="1" applyProtection="1">
      <protection locked="0"/>
    </xf>
    <xf numFmtId="4" fontId="41" fillId="0" borderId="3" xfId="0" applyNumberFormat="1" applyFont="1" applyBorder="1" applyAlignment="1" applyProtection="1">
      <alignment horizontal="center"/>
    </xf>
    <xf numFmtId="165" fontId="41" fillId="0" borderId="3" xfId="0" applyNumberFormat="1" applyFont="1" applyBorder="1" applyAlignment="1" applyProtection="1">
      <alignment horizontal="center"/>
    </xf>
    <xf numFmtId="0" fontId="0" fillId="0" borderId="3" xfId="0" applyBorder="1" applyAlignment="1">
      <alignment horizontal="center"/>
    </xf>
    <xf numFmtId="0" fontId="60" fillId="0" borderId="3" xfId="0" applyFont="1" applyBorder="1" applyProtection="1"/>
    <xf numFmtId="0" fontId="61" fillId="0" borderId="3" xfId="0" applyFont="1" applyBorder="1" applyProtection="1"/>
    <xf numFmtId="4" fontId="60" fillId="0" borderId="3" xfId="0" applyNumberFormat="1" applyFont="1" applyBorder="1" applyAlignment="1" applyProtection="1">
      <alignment horizontal="center"/>
      <protection locked="0"/>
    </xf>
    <xf numFmtId="4" fontId="60" fillId="0" borderId="3" xfId="0" applyNumberFormat="1" applyFont="1" applyBorder="1" applyAlignment="1" applyProtection="1">
      <alignment horizontal="center"/>
    </xf>
    <xf numFmtId="165" fontId="61" fillId="0" borderId="3" xfId="0" applyNumberFormat="1" applyFont="1" applyBorder="1" applyAlignment="1" applyProtection="1">
      <alignment horizontal="center"/>
    </xf>
    <xf numFmtId="165" fontId="51" fillId="0" borderId="3" xfId="0" applyNumberFormat="1" applyFont="1" applyBorder="1" applyAlignment="1" applyProtection="1">
      <alignment horizontal="center"/>
    </xf>
    <xf numFmtId="0" fontId="51" fillId="0" borderId="3" xfId="0" applyFont="1" applyFill="1" applyBorder="1" applyAlignment="1" applyProtection="1">
      <alignment horizontal="center"/>
    </xf>
    <xf numFmtId="0" fontId="51" fillId="0" borderId="3" xfId="0" applyFont="1" applyBorder="1"/>
    <xf numFmtId="165" fontId="51" fillId="0" borderId="3" xfId="0" applyNumberFormat="1" applyFont="1" applyFill="1" applyBorder="1" applyAlignment="1" applyProtection="1">
      <alignment horizontal="center"/>
    </xf>
    <xf numFmtId="0" fontId="51" fillId="0" borderId="3" xfId="0" applyFont="1" applyBorder="1" applyAlignment="1">
      <alignment horizontal="center"/>
    </xf>
    <xf numFmtId="0" fontId="62" fillId="0" borderId="3" xfId="0" applyFont="1" applyBorder="1"/>
    <xf numFmtId="0" fontId="51" fillId="0" borderId="0" xfId="0" applyFont="1" applyBorder="1"/>
    <xf numFmtId="0" fontId="63" fillId="0" borderId="3" xfId="0" applyFont="1" applyBorder="1"/>
    <xf numFmtId="0" fontId="52" fillId="0" borderId="3" xfId="0" applyFont="1" applyBorder="1"/>
    <xf numFmtId="0" fontId="51" fillId="0" borderId="7" xfId="0" applyFont="1" applyBorder="1" applyProtection="1"/>
    <xf numFmtId="4" fontId="51" fillId="0" borderId="7" xfId="0" applyNumberFormat="1" applyFont="1" applyBorder="1" applyProtection="1">
      <protection locked="0"/>
    </xf>
    <xf numFmtId="0" fontId="64" fillId="0" borderId="0" xfId="0" applyFont="1" applyBorder="1" applyProtection="1"/>
    <xf numFmtId="4" fontId="51" fillId="0" borderId="0" xfId="0" applyNumberFormat="1" applyFont="1" applyProtection="1">
      <protection locked="0"/>
    </xf>
    <xf numFmtId="4" fontId="52" fillId="11" borderId="3" xfId="0" applyNumberFormat="1" applyFont="1" applyFill="1" applyBorder="1" applyAlignment="1" applyProtection="1">
      <alignment horizontal="center"/>
    </xf>
    <xf numFmtId="4" fontId="52" fillId="0" borderId="3" xfId="0" applyNumberFormat="1" applyFont="1" applyBorder="1" applyAlignment="1" applyProtection="1">
      <alignment horizontal="center"/>
    </xf>
    <xf numFmtId="0" fontId="51" fillId="11" borderId="3" xfId="0" applyFont="1" applyFill="1" applyBorder="1" applyAlignment="1" applyProtection="1">
      <alignment horizontal="center"/>
      <protection locked="0"/>
    </xf>
    <xf numFmtId="2" fontId="65" fillId="19" borderId="3" xfId="0" applyNumberFormat="1" applyFont="1" applyFill="1" applyBorder="1" applyProtection="1">
      <protection locked="0"/>
    </xf>
    <xf numFmtId="0" fontId="66" fillId="0" borderId="3" xfId="0" applyFont="1" applyBorder="1" applyProtection="1"/>
    <xf numFmtId="4" fontId="51" fillId="11" borderId="3" xfId="0" applyNumberFormat="1" applyFont="1" applyFill="1" applyBorder="1" applyAlignment="1" applyProtection="1">
      <alignment horizontal="center"/>
    </xf>
    <xf numFmtId="4" fontId="67" fillId="0" borderId="3" xfId="0" applyNumberFormat="1" applyFont="1" applyBorder="1" applyProtection="1"/>
    <xf numFmtId="0" fontId="68" fillId="0" borderId="3" xfId="0" applyFont="1" applyBorder="1" applyProtection="1"/>
    <xf numFmtId="4" fontId="68" fillId="11" borderId="3" xfId="0" applyNumberFormat="1" applyFont="1" applyFill="1" applyBorder="1" applyAlignment="1" applyProtection="1">
      <alignment horizontal="center"/>
    </xf>
    <xf numFmtId="4" fontId="68" fillId="0" borderId="3" xfId="0" applyNumberFormat="1" applyFont="1" applyBorder="1" applyProtection="1"/>
    <xf numFmtId="4" fontId="51" fillId="11" borderId="3" xfId="0" applyNumberFormat="1" applyFont="1" applyFill="1" applyBorder="1" applyProtection="1">
      <protection locked="0"/>
    </xf>
    <xf numFmtId="4" fontId="61" fillId="0" borderId="3" xfId="0" applyNumberFormat="1" applyFont="1" applyBorder="1" applyProtection="1">
      <protection locked="0"/>
    </xf>
    <xf numFmtId="4" fontId="52" fillId="0" borderId="0" xfId="0" applyNumberFormat="1" applyFont="1" applyBorder="1" applyProtection="1"/>
    <xf numFmtId="0" fontId="0" fillId="11" borderId="0" xfId="0" applyFont="1" applyFill="1" applyBorder="1" applyAlignment="1">
      <alignment horizontal="center"/>
    </xf>
    <xf numFmtId="0" fontId="24" fillId="2" borderId="3" xfId="3" applyFont="1" applyFill="1" applyBorder="1" applyAlignment="1" applyProtection="1">
      <alignment horizontal="center"/>
      <protection locked="0"/>
    </xf>
    <xf numFmtId="167" fontId="24" fillId="2" borderId="3" xfId="3" applyNumberFormat="1" applyFont="1" applyFill="1" applyBorder="1" applyAlignment="1" applyProtection="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4" fillId="0" borderId="24" xfId="0" applyFont="1" applyBorder="1" applyAlignment="1">
      <alignment horizontal="center"/>
    </xf>
    <xf numFmtId="0" fontId="4" fillId="0" borderId="13" xfId="0" applyFont="1" applyBorder="1"/>
    <xf numFmtId="0" fontId="0" fillId="0" borderId="3" xfId="0" applyFont="1" applyBorder="1" applyAlignment="1">
      <alignment horizontal="center"/>
    </xf>
    <xf numFmtId="0" fontId="0" fillId="0" borderId="13" xfId="0" applyFont="1" applyBorder="1" applyAlignment="1">
      <alignment horizontal="center"/>
    </xf>
    <xf numFmtId="0" fontId="0" fillId="0" borderId="24" xfId="0" applyFont="1" applyBorder="1" applyAlignment="1">
      <alignment horizontal="center"/>
    </xf>
    <xf numFmtId="0" fontId="4" fillId="0" borderId="13" xfId="0" applyFont="1" applyBorder="1" applyAlignment="1">
      <alignment vertical="center" wrapText="1"/>
    </xf>
    <xf numFmtId="0" fontId="0" fillId="0" borderId="13" xfId="0" applyBorder="1" applyAlignment="1">
      <alignment horizontal="center"/>
    </xf>
    <xf numFmtId="0" fontId="0" fillId="0" borderId="69" xfId="0" applyBorder="1" applyAlignment="1">
      <alignment horizontal="center"/>
    </xf>
    <xf numFmtId="0" fontId="0" fillId="0" borderId="71" xfId="0" applyFont="1" applyBorder="1" applyAlignment="1">
      <alignment horizontal="center"/>
    </xf>
    <xf numFmtId="0" fontId="0" fillId="0" borderId="41" xfId="0" applyBorder="1"/>
    <xf numFmtId="0" fontId="0" fillId="0" borderId="0" xfId="0" applyFont="1" applyBorder="1" applyAlignment="1">
      <alignment horizontal="center"/>
    </xf>
    <xf numFmtId="0" fontId="0" fillId="0" borderId="22" xfId="0" applyBorder="1" applyAlignment="1">
      <alignment horizontal="center"/>
    </xf>
    <xf numFmtId="0" fontId="4" fillId="0" borderId="56" xfId="0" applyFont="1" applyBorder="1"/>
    <xf numFmtId="0" fontId="0" fillId="0" borderId="72" xfId="0" applyFill="1" applyBorder="1"/>
    <xf numFmtId="0" fontId="13" fillId="0" borderId="40" xfId="0" applyFont="1" applyBorder="1"/>
    <xf numFmtId="0" fontId="69" fillId="0" borderId="0" xfId="0" applyFont="1" applyAlignment="1">
      <alignment horizontal="center"/>
    </xf>
    <xf numFmtId="0" fontId="71" fillId="0" borderId="0" xfId="0" applyFont="1"/>
    <xf numFmtId="0" fontId="13" fillId="0" borderId="73" xfId="0" applyFont="1" applyBorder="1"/>
    <xf numFmtId="0" fontId="72" fillId="0" borderId="0" xfId="0" applyFont="1"/>
    <xf numFmtId="0" fontId="13" fillId="0" borderId="74" xfId="0" applyFont="1" applyBorder="1"/>
    <xf numFmtId="0" fontId="13" fillId="0" borderId="24" xfId="0" applyFont="1" applyBorder="1"/>
    <xf numFmtId="2" fontId="0" fillId="0" borderId="24" xfId="0" applyNumberFormat="1" applyBorder="1"/>
    <xf numFmtId="1" fontId="7" fillId="0" borderId="24" xfId="0" applyNumberFormat="1" applyFont="1" applyBorder="1" applyAlignment="1" applyProtection="1">
      <alignment horizontal="center"/>
      <protection locked="0"/>
    </xf>
    <xf numFmtId="1" fontId="9" fillId="0" borderId="24" xfId="0" applyNumberFormat="1" applyFont="1" applyBorder="1" applyAlignment="1" applyProtection="1">
      <alignment horizontal="center"/>
      <protection locked="0"/>
    </xf>
    <xf numFmtId="0" fontId="6" fillId="10" borderId="46"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165" fontId="62" fillId="0" borderId="3" xfId="0" applyNumberFormat="1" applyFont="1" applyBorder="1" applyAlignment="1" applyProtection="1">
      <alignment horizontal="center"/>
    </xf>
    <xf numFmtId="2" fontId="51" fillId="0" borderId="3" xfId="0" applyNumberFormat="1" applyFont="1" applyBorder="1" applyAlignment="1">
      <alignment horizontal="center"/>
    </xf>
    <xf numFmtId="2" fontId="52" fillId="0" borderId="3" xfId="0" applyNumberFormat="1" applyFont="1" applyBorder="1" applyAlignment="1">
      <alignment horizontal="center"/>
    </xf>
    <xf numFmtId="2" fontId="61" fillId="0" borderId="3" xfId="0" applyNumberFormat="1" applyFont="1" applyBorder="1" applyAlignment="1" applyProtection="1">
      <alignment horizontal="center"/>
      <protection locked="0"/>
    </xf>
    <xf numFmtId="0" fontId="51" fillId="0" borderId="3" xfId="0" applyNumberFormat="1" applyFont="1" applyBorder="1" applyAlignment="1" applyProtection="1">
      <alignment horizontal="center"/>
      <protection locked="0"/>
    </xf>
    <xf numFmtId="0" fontId="51" fillId="0" borderId="3" xfId="0" applyFont="1" applyBorder="1" applyAlignment="1" applyProtection="1">
      <alignment horizontal="center"/>
      <protection locked="0"/>
    </xf>
    <xf numFmtId="0" fontId="52" fillId="0" borderId="3" xfId="0" applyFont="1" applyBorder="1" applyAlignment="1" applyProtection="1">
      <alignment horizontal="center"/>
      <protection locked="0"/>
    </xf>
    <xf numFmtId="15" fontId="51" fillId="0" borderId="3" xfId="0" applyNumberFormat="1" applyFont="1" applyBorder="1" applyAlignment="1" applyProtection="1">
      <alignment horizontal="center"/>
      <protection locked="0"/>
    </xf>
    <xf numFmtId="4" fontId="5" fillId="0" borderId="3" xfId="0" applyNumberFormat="1" applyFont="1" applyBorder="1" applyAlignment="1" applyProtection="1">
      <alignment horizontal="center"/>
      <protection locked="0"/>
    </xf>
    <xf numFmtId="4" fontId="41" fillId="0" borderId="3" xfId="0" applyNumberFormat="1" applyFont="1" applyBorder="1" applyAlignment="1" applyProtection="1">
      <alignment horizontal="center"/>
    </xf>
    <xf numFmtId="2" fontId="60" fillId="0" borderId="3" xfId="0" applyNumberFormat="1" applyFont="1" applyBorder="1" applyAlignment="1" applyProtection="1">
      <alignment horizontal="center"/>
    </xf>
    <xf numFmtId="4" fontId="60" fillId="0" borderId="3" xfId="0" applyNumberFormat="1" applyFont="1" applyBorder="1" applyAlignment="1" applyProtection="1">
      <alignment horizontal="center"/>
    </xf>
    <xf numFmtId="0" fontId="4" fillId="0" borderId="0" xfId="0" applyFont="1" applyAlignment="1" applyProtection="1">
      <alignment horizontal="center"/>
      <protection locked="0"/>
    </xf>
    <xf numFmtId="0" fontId="53" fillId="10" borderId="4" xfId="0" applyFont="1" applyFill="1" applyBorder="1" applyAlignment="1" applyProtection="1">
      <alignment horizontal="center"/>
    </xf>
    <xf numFmtId="0" fontId="55" fillId="0" borderId="0" xfId="0" applyFont="1" applyBorder="1" applyAlignment="1" applyProtection="1">
      <alignment horizontal="center"/>
    </xf>
    <xf numFmtId="0" fontId="58" fillId="0" borderId="0" xfId="0" applyFont="1" applyBorder="1" applyAlignment="1">
      <alignment horizontal="center"/>
    </xf>
    <xf numFmtId="0" fontId="0" fillId="14" borderId="3" xfId="0" applyFont="1" applyFill="1" applyBorder="1" applyAlignment="1" applyProtection="1">
      <alignment horizontal="center"/>
      <protection locked="0"/>
    </xf>
    <xf numFmtId="0" fontId="59" fillId="0" borderId="3" xfId="0" applyFont="1" applyBorder="1" applyAlignment="1" applyProtection="1">
      <alignment horizontal="center"/>
      <protection locked="0"/>
    </xf>
    <xf numFmtId="0" fontId="53" fillId="0" borderId="3" xfId="0" applyFont="1" applyBorder="1" applyAlignment="1" applyProtection="1">
      <alignment horizontal="center"/>
      <protection locked="0"/>
    </xf>
    <xf numFmtId="0" fontId="51" fillId="14" borderId="3" xfId="0" applyFont="1" applyFill="1" applyBorder="1" applyAlignment="1" applyProtection="1">
      <alignment horizontal="center"/>
      <protection locked="0"/>
    </xf>
    <xf numFmtId="1" fontId="52" fillId="0" borderId="3" xfId="0" applyNumberFormat="1" applyFont="1" applyBorder="1" applyAlignment="1" applyProtection="1">
      <alignment horizontal="center"/>
      <protection locked="0"/>
    </xf>
    <xf numFmtId="0" fontId="34" fillId="0" borderId="0" xfId="0" applyFont="1" applyAlignment="1">
      <alignment horizontal="center"/>
    </xf>
    <xf numFmtId="0" fontId="3" fillId="0" borderId="34" xfId="0" applyFont="1" applyBorder="1" applyAlignment="1">
      <alignment horizontal="center"/>
    </xf>
    <xf numFmtId="169" fontId="50" fillId="0" borderId="64" xfId="0" applyNumberFormat="1" applyFont="1" applyFill="1" applyBorder="1" applyAlignment="1">
      <alignment horizontal="center"/>
    </xf>
    <xf numFmtId="169" fontId="50" fillId="0" borderId="65" xfId="0" applyNumberFormat="1" applyFont="1" applyFill="1" applyBorder="1" applyAlignment="1">
      <alignment horizontal="center"/>
    </xf>
    <xf numFmtId="169" fontId="50" fillId="0" borderId="66" xfId="0" applyNumberFormat="1" applyFont="1" applyFill="1" applyBorder="1" applyAlignment="1">
      <alignment horizontal="center"/>
    </xf>
    <xf numFmtId="0" fontId="37" fillId="12" borderId="67" xfId="0" applyFont="1" applyFill="1" applyBorder="1" applyAlignment="1">
      <alignment horizontal="center" vertical="center"/>
    </xf>
    <xf numFmtId="0" fontId="37" fillId="12" borderId="0" xfId="0" applyFont="1" applyFill="1" applyBorder="1" applyAlignment="1">
      <alignment horizontal="center" vertical="center"/>
    </xf>
    <xf numFmtId="0" fontId="48" fillId="0" borderId="0" xfId="0" applyFont="1" applyBorder="1" applyAlignment="1">
      <alignment horizontal="center" vertical="center" wrapText="1"/>
    </xf>
    <xf numFmtId="0" fontId="48" fillId="0" borderId="60" xfId="0" applyFont="1" applyBorder="1" applyAlignment="1">
      <alignment horizontal="center" vertical="center" wrapText="1"/>
    </xf>
    <xf numFmtId="0" fontId="4" fillId="11" borderId="0" xfId="0" applyFont="1" applyFill="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0" xfId="0" applyBorder="1"/>
    <xf numFmtId="0" fontId="4" fillId="0" borderId="69" xfId="0" applyFont="1" applyBorder="1" applyAlignment="1">
      <alignment horizontal="center"/>
    </xf>
    <xf numFmtId="0" fontId="4" fillId="0" borderId="70" xfId="0" applyFont="1" applyBorder="1" applyAlignment="1">
      <alignment horizontal="center"/>
    </xf>
    <xf numFmtId="0" fontId="69" fillId="0" borderId="0" xfId="0" applyFont="1" applyAlignment="1">
      <alignment horizontal="center"/>
    </xf>
    <xf numFmtId="0" fontId="70" fillId="0" borderId="0" xfId="0" applyFont="1" applyAlignment="1">
      <alignment horizontal="left"/>
    </xf>
    <xf numFmtId="0" fontId="0" fillId="18" borderId="0" xfId="0" applyFill="1" applyAlignment="1">
      <alignment horizontal="center" wrapText="1"/>
    </xf>
    <xf numFmtId="0" fontId="4" fillId="0" borderId="42" xfId="0" applyFont="1" applyBorder="1" applyAlignment="1">
      <alignment horizontal="center"/>
    </xf>
    <xf numFmtId="0" fontId="4" fillId="0" borderId="0" xfId="0" applyFont="1" applyBorder="1" applyAlignment="1">
      <alignment horizontal="center"/>
    </xf>
    <xf numFmtId="0" fontId="4" fillId="0" borderId="43" xfId="0" applyFont="1" applyBorder="1" applyAlignment="1">
      <alignment horizontal="center"/>
    </xf>
    <xf numFmtId="0" fontId="24" fillId="14" borderId="56" xfId="0" applyFont="1" applyFill="1" applyBorder="1" applyAlignment="1">
      <alignment horizontal="center"/>
    </xf>
    <xf numFmtId="0" fontId="24" fillId="14" borderId="54" xfId="0" applyFont="1" applyFill="1" applyBorder="1" applyAlignment="1">
      <alignment horizontal="center"/>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24" fillId="0" borderId="53" xfId="0" applyFont="1" applyBorder="1" applyAlignment="1">
      <alignment horizontal="center" vertical="center" wrapText="1"/>
    </xf>
    <xf numFmtId="0" fontId="24" fillId="0" borderId="55" xfId="0" applyFont="1"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24" fillId="15" borderId="0" xfId="0" applyFont="1" applyFill="1" applyAlignment="1">
      <alignment horizontal="center" wrapText="1"/>
    </xf>
    <xf numFmtId="9" fontId="24" fillId="0" borderId="0" xfId="0" applyNumberFormat="1" applyFont="1" applyBorder="1" applyAlignment="1">
      <alignment horizontal="left"/>
    </xf>
    <xf numFmtId="9" fontId="24" fillId="0" borderId="38" xfId="0" applyNumberFormat="1" applyFont="1" applyBorder="1" applyAlignment="1">
      <alignment horizontal="left"/>
    </xf>
    <xf numFmtId="9" fontId="24" fillId="0" borderId="0" xfId="0" applyNumberFormat="1" applyFont="1" applyBorder="1" applyAlignment="1">
      <alignment horizontal="left" vertical="center"/>
    </xf>
    <xf numFmtId="9" fontId="24" fillId="0" borderId="38" xfId="0" applyNumberFormat="1" applyFont="1" applyBorder="1" applyAlignment="1">
      <alignment horizontal="left" vertical="center"/>
    </xf>
    <xf numFmtId="0" fontId="24" fillId="0" borderId="39" xfId="0" applyFont="1" applyBorder="1" applyAlignment="1">
      <alignment horizontal="left" vertical="center" wrapText="1"/>
    </xf>
    <xf numFmtId="0" fontId="0" fillId="0" borderId="36" xfId="0" applyBorder="1" applyAlignment="1">
      <alignment horizontal="left" vertical="center" wrapText="1"/>
    </xf>
    <xf numFmtId="0" fontId="24" fillId="0" borderId="0" xfId="0" applyFont="1" applyBorder="1" applyAlignment="1">
      <alignment horizontal="left" vertical="center" wrapText="1"/>
    </xf>
    <xf numFmtId="0" fontId="24" fillId="0" borderId="38" xfId="0" applyFont="1" applyBorder="1" applyAlignment="1">
      <alignment horizontal="left" vertical="center" wrapText="1"/>
    </xf>
    <xf numFmtId="0" fontId="24" fillId="0" borderId="45" xfId="0" applyFont="1" applyBorder="1" applyAlignment="1">
      <alignment horizontal="left" vertical="center" wrapText="1"/>
    </xf>
    <xf numFmtId="0" fontId="24" fillId="0" borderId="37" xfId="0" applyFont="1" applyBorder="1" applyAlignment="1">
      <alignment horizontal="left" vertical="center" wrapText="1"/>
    </xf>
    <xf numFmtId="0" fontId="15" fillId="0" borderId="77" xfId="0" applyFont="1" applyBorder="1" applyAlignment="1" applyProtection="1">
      <alignment horizontal="center" wrapText="1"/>
      <protection locked="0"/>
    </xf>
    <xf numFmtId="0" fontId="15" fillId="0" borderId="78" xfId="0" applyFont="1" applyBorder="1" applyAlignment="1" applyProtection="1">
      <alignment horizontal="center" wrapText="1"/>
      <protection locked="0"/>
    </xf>
    <xf numFmtId="0" fontId="15" fillId="0" borderId="79" xfId="0" applyFont="1" applyBorder="1" applyAlignment="1" applyProtection="1">
      <alignment horizontal="center" wrapText="1"/>
      <protection locked="0"/>
    </xf>
    <xf numFmtId="0" fontId="7" fillId="0" borderId="75" xfId="0" applyFont="1" applyBorder="1" applyAlignment="1" applyProtection="1">
      <alignment horizontal="center"/>
      <protection locked="0"/>
    </xf>
    <xf numFmtId="0" fontId="7" fillId="0" borderId="34" xfId="0" applyFont="1" applyBorder="1" applyAlignment="1" applyProtection="1">
      <alignment horizontal="center"/>
      <protection locked="0"/>
    </xf>
    <xf numFmtId="0" fontId="7" fillId="0" borderId="76" xfId="0" applyFont="1" applyBorder="1" applyAlignment="1" applyProtection="1">
      <alignment horizontal="center"/>
      <protection locked="0"/>
    </xf>
    <xf numFmtId="0" fontId="15" fillId="0" borderId="77" xfId="0" applyFont="1" applyBorder="1" applyAlignment="1" applyProtection="1">
      <alignment horizontal="center"/>
      <protection locked="0"/>
    </xf>
    <xf numFmtId="0" fontId="15" fillId="0" borderId="78" xfId="0" applyFont="1" applyBorder="1" applyAlignment="1" applyProtection="1">
      <alignment horizontal="center"/>
      <protection locked="0"/>
    </xf>
    <xf numFmtId="0" fontId="15" fillId="0" borderId="79" xfId="0" applyFont="1" applyBorder="1" applyAlignment="1" applyProtection="1">
      <alignment horizontal="center"/>
      <protection locked="0"/>
    </xf>
    <xf numFmtId="0" fontId="13" fillId="0" borderId="69" xfId="0" applyFont="1" applyBorder="1" applyAlignment="1">
      <alignment horizontal="center"/>
    </xf>
    <xf numFmtId="0" fontId="13" fillId="0" borderId="71" xfId="0" applyFont="1" applyBorder="1" applyAlignment="1">
      <alignment horizontal="center"/>
    </xf>
    <xf numFmtId="0" fontId="13" fillId="0" borderId="70" xfId="0" applyFont="1" applyBorder="1" applyAlignment="1">
      <alignment horizontal="center"/>
    </xf>
    <xf numFmtId="0" fontId="15" fillId="0" borderId="14" xfId="0" applyFont="1" applyBorder="1" applyAlignment="1" applyProtection="1">
      <alignment horizontal="center"/>
      <protection locked="0"/>
    </xf>
    <xf numFmtId="0" fontId="17" fillId="0" borderId="15" xfId="0" applyFont="1" applyBorder="1" applyAlignment="1" applyProtection="1">
      <alignment horizontal="center"/>
      <protection locked="0"/>
    </xf>
    <xf numFmtId="0" fontId="15" fillId="0" borderId="80" xfId="0" applyFont="1" applyBorder="1" applyAlignment="1" applyProtection="1">
      <alignment horizontal="center"/>
      <protection locked="0"/>
    </xf>
    <xf numFmtId="0" fontId="15" fillId="0" borderId="81" xfId="0" applyFont="1" applyBorder="1" applyAlignment="1" applyProtection="1">
      <alignment horizontal="center"/>
      <protection locked="0"/>
    </xf>
    <xf numFmtId="0" fontId="15" fillId="0" borderId="82" xfId="0" applyFont="1" applyBorder="1" applyAlignment="1" applyProtection="1">
      <alignment horizontal="center"/>
      <protection locked="0"/>
    </xf>
    <xf numFmtId="15" fontId="15" fillId="0" borderId="80" xfId="0" applyNumberFormat="1" applyFont="1" applyBorder="1" applyAlignment="1" applyProtection="1">
      <alignment horizontal="center"/>
      <protection locked="0"/>
    </xf>
    <xf numFmtId="15" fontId="15" fillId="0" borderId="81" xfId="0" applyNumberFormat="1" applyFont="1" applyBorder="1" applyAlignment="1" applyProtection="1">
      <alignment horizontal="center"/>
      <protection locked="0"/>
    </xf>
    <xf numFmtId="15" fontId="15" fillId="0" borderId="82" xfId="0" applyNumberFormat="1" applyFont="1" applyBorder="1" applyAlignment="1" applyProtection="1">
      <alignment horizontal="center"/>
      <protection locked="0"/>
    </xf>
    <xf numFmtId="0" fontId="73" fillId="0" borderId="0" xfId="0" applyFont="1" applyBorder="1" applyProtection="1">
      <protection locked="0"/>
    </xf>
  </cellXfs>
  <cellStyles count="5">
    <cellStyle name="Euro" xfId="1"/>
    <cellStyle name="Milliers" xfId="2" builtinId="3"/>
    <cellStyle name="Normal" xfId="0" builtinId="0"/>
    <cellStyle name="Normal_ASSIETE.XLS" xfId="3"/>
    <cellStyle name="Pourcentage" xfId="4" builtinId="5"/>
  </cellStyles>
  <dxfs count="4">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50E"/>
      <rgbColor rgb="00FF3366"/>
      <rgbColor rgb="00666699"/>
      <rgbColor rgb="00969696"/>
      <rgbColor rgb="00003366"/>
      <rgbColor rgb="00339933"/>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HAB/1.%20Service%20Habitat/1.%20Parc%20public%20neuf/2.Gestion%20subv%20agr&#233;ments/1.NEUF%20&amp;%20AA/5.conv%20deleg%202019-2024/2023/BOITE%20A%20OUTILS/1%20-%20DOCS%20AGREMENTS%20ET%20PAIEMENTS/1%20AGREMENT/6%20Fiches%20calcul%20loyers/Loyer%20P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PLS"/>
      <sheetName val="SURF LOGEMENTS"/>
      <sheetName val="surfaces"/>
      <sheetName val="Plan de financement"/>
    </sheetNames>
    <sheetDataSet>
      <sheetData sheetId="0"/>
      <sheetData sheetId="1"/>
      <sheetData sheetId="2">
        <row r="23">
          <cell r="C23">
            <v>0</v>
          </cell>
          <cell r="D23">
            <v>0</v>
          </cell>
          <cell r="E23">
            <v>0</v>
          </cell>
        </row>
      </sheetData>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5"/>
  <sheetViews>
    <sheetView showGridLines="0" tabSelected="1" view="pageBreakPreview" topLeftCell="A72" zoomScale="112" zoomScaleNormal="80" zoomScaleSheetLayoutView="112" workbookViewId="0">
      <selection activeCell="B103" sqref="B103"/>
    </sheetView>
  </sheetViews>
  <sheetFormatPr baseColWidth="10" defaultColWidth="11.42578125" defaultRowHeight="15" x14ac:dyDescent="0.2"/>
  <cols>
    <col min="1" max="1" width="77.5703125" style="1" customWidth="1"/>
    <col min="2" max="2" width="25.7109375" style="1" customWidth="1"/>
    <col min="3" max="3" width="2.85546875" style="1" customWidth="1"/>
    <col min="4" max="4" width="16.85546875" style="1" customWidth="1"/>
    <col min="5" max="5" width="12" style="1" customWidth="1"/>
    <col min="6" max="16384" width="11.42578125" style="1"/>
  </cols>
  <sheetData>
    <row r="1" spans="1:5" ht="26.25" customHeight="1" x14ac:dyDescent="0.2">
      <c r="A1" s="404" t="s">
        <v>194</v>
      </c>
      <c r="B1" s="405"/>
      <c r="C1" s="405"/>
      <c r="D1" s="405"/>
    </row>
    <row r="2" spans="1:5" x14ac:dyDescent="0.2">
      <c r="C2" s="106" t="s">
        <v>192</v>
      </c>
      <c r="D2" s="285">
        <v>45341</v>
      </c>
    </row>
    <row r="3" spans="1:5" ht="15.75" x14ac:dyDescent="0.25">
      <c r="A3" s="135" t="s">
        <v>98</v>
      </c>
      <c r="B3" s="67" t="s">
        <v>191</v>
      </c>
      <c r="C3" s="67"/>
    </row>
    <row r="4" spans="1:5" ht="22.5" customHeight="1" x14ac:dyDescent="0.2">
      <c r="A4" s="57" t="s">
        <v>68</v>
      </c>
      <c r="B4" s="55"/>
      <c r="C4" s="55"/>
      <c r="D4" s="56"/>
      <c r="E4" s="27"/>
    </row>
    <row r="5" spans="1:5" x14ac:dyDescent="0.2">
      <c r="A5" s="26"/>
      <c r="B5" s="65"/>
      <c r="C5" s="27"/>
      <c r="D5" s="70"/>
      <c r="E5" s="27"/>
    </row>
    <row r="6" spans="1:5" x14ac:dyDescent="0.2">
      <c r="A6" s="28"/>
      <c r="B6" s="66" t="s">
        <v>0</v>
      </c>
      <c r="C6" s="27"/>
      <c r="D6" s="68" t="s">
        <v>1</v>
      </c>
      <c r="E6" s="27"/>
    </row>
    <row r="7" spans="1:5" ht="4.5" customHeight="1" thickBot="1" x14ac:dyDescent="0.25">
      <c r="A7" s="29"/>
      <c r="B7" s="66"/>
      <c r="C7" s="27"/>
      <c r="D7" s="68"/>
      <c r="E7" s="27"/>
    </row>
    <row r="8" spans="1:5" ht="16.7" customHeight="1" thickTop="1" thickBot="1" x14ac:dyDescent="0.25">
      <c r="A8" s="122" t="s">
        <v>2</v>
      </c>
      <c r="B8" s="467"/>
      <c r="C8" s="468"/>
      <c r="D8" s="469"/>
      <c r="E8" s="27"/>
    </row>
    <row r="9" spans="1:5" ht="16.5" thickTop="1" thickBot="1" x14ac:dyDescent="0.25">
      <c r="A9" s="122" t="s">
        <v>3</v>
      </c>
      <c r="B9" s="473"/>
      <c r="C9" s="474"/>
      <c r="D9" s="475"/>
      <c r="E9" s="27"/>
    </row>
    <row r="10" spans="1:5" ht="15.75" thickTop="1" x14ac:dyDescent="0.2">
      <c r="A10" s="49" t="s">
        <v>4</v>
      </c>
      <c r="B10" s="470" t="s">
        <v>5</v>
      </c>
      <c r="C10" s="471"/>
      <c r="D10" s="472"/>
      <c r="E10" s="27"/>
    </row>
    <row r="11" spans="1:5" ht="15.75" thickBot="1" x14ac:dyDescent="0.25">
      <c r="A11" s="49" t="s">
        <v>6</v>
      </c>
      <c r="B11" s="476" t="s">
        <v>7</v>
      </c>
      <c r="C11" s="477"/>
      <c r="D11" s="478"/>
      <c r="E11" s="27"/>
    </row>
    <row r="12" spans="1:5" ht="16.5" thickTop="1" thickBot="1" x14ac:dyDescent="0.25">
      <c r="A12" s="123" t="s">
        <v>8</v>
      </c>
      <c r="B12" s="473"/>
      <c r="C12" s="474"/>
      <c r="D12" s="475"/>
      <c r="E12" s="31"/>
    </row>
    <row r="13" spans="1:5" ht="15.75" thickTop="1" x14ac:dyDescent="0.2">
      <c r="A13" s="93" t="s">
        <v>89</v>
      </c>
      <c r="B13" s="470"/>
      <c r="C13" s="471"/>
      <c r="D13" s="472"/>
      <c r="E13" s="31"/>
    </row>
    <row r="14" spans="1:5" x14ac:dyDescent="0.2">
      <c r="A14" s="32"/>
      <c r="B14" s="33"/>
      <c r="C14" s="27"/>
      <c r="D14" s="34"/>
      <c r="E14" s="31"/>
    </row>
    <row r="15" spans="1:5" x14ac:dyDescent="0.2">
      <c r="A15" s="49" t="s">
        <v>9</v>
      </c>
      <c r="B15" s="402">
        <f>'CR Surf PLAI PLUS'!C11</f>
        <v>0</v>
      </c>
      <c r="C15" s="402"/>
      <c r="D15" s="402"/>
      <c r="E15" s="31"/>
    </row>
    <row r="16" spans="1:5" x14ac:dyDescent="0.2">
      <c r="A16" s="49" t="s">
        <v>10</v>
      </c>
      <c r="B16" s="402">
        <f>'CR Surf PLAI PLUS'!C23</f>
        <v>0</v>
      </c>
      <c r="C16" s="402"/>
      <c r="D16" s="402"/>
      <c r="E16" s="31"/>
    </row>
    <row r="17" spans="1:5" x14ac:dyDescent="0.2">
      <c r="A17" s="121" t="s">
        <v>11</v>
      </c>
      <c r="B17" s="403">
        <f>SUM(B15:B16)</f>
        <v>0</v>
      </c>
      <c r="C17" s="403"/>
      <c r="D17" s="403"/>
      <c r="E17" s="31"/>
    </row>
    <row r="18" spans="1:5" x14ac:dyDescent="0.2">
      <c r="A18" s="49" t="s">
        <v>12</v>
      </c>
      <c r="B18" s="402">
        <f>'CR Surf PLAI PLUS'!B33+'CR Surf PLAI PLUS'!D33</f>
        <v>0</v>
      </c>
      <c r="C18" s="402"/>
      <c r="D18" s="402"/>
      <c r="E18" s="31"/>
    </row>
    <row r="19" spans="1:5" x14ac:dyDescent="0.2">
      <c r="A19" s="49" t="s">
        <v>13</v>
      </c>
      <c r="B19" s="402">
        <f>'CR Surf PLAI PLUS'!B34+'CR Surf PLAI PLUS'!D34</f>
        <v>0</v>
      </c>
      <c r="C19" s="402"/>
      <c r="D19" s="402"/>
      <c r="E19" s="31"/>
    </row>
    <row r="20" spans="1:5" ht="15.75" thickBot="1" x14ac:dyDescent="0.25">
      <c r="A20" s="49" t="s">
        <v>14</v>
      </c>
      <c r="B20" s="479">
        <v>9</v>
      </c>
      <c r="C20" s="479"/>
      <c r="D20" s="479"/>
      <c r="E20" s="27"/>
    </row>
    <row r="21" spans="1:5" ht="16.5" thickTop="1" thickBot="1" x14ac:dyDescent="0.25">
      <c r="A21" s="49" t="s">
        <v>104</v>
      </c>
      <c r="B21" s="473" t="s">
        <v>185</v>
      </c>
      <c r="C21" s="474"/>
      <c r="D21" s="475"/>
      <c r="E21" s="27"/>
    </row>
    <row r="22" spans="1:5" ht="16.5" thickTop="1" thickBot="1" x14ac:dyDescent="0.25">
      <c r="A22" s="122" t="s">
        <v>90</v>
      </c>
      <c r="B22" s="480" t="s">
        <v>15</v>
      </c>
      <c r="C22" s="480"/>
      <c r="D22" s="480"/>
      <c r="E22" s="27"/>
    </row>
    <row r="23" spans="1:5" ht="16.5" thickTop="1" thickBot="1" x14ac:dyDescent="0.25">
      <c r="A23" s="122" t="s">
        <v>16</v>
      </c>
      <c r="B23" s="481">
        <v>1</v>
      </c>
      <c r="C23" s="482"/>
      <c r="D23" s="483"/>
      <c r="E23" s="27"/>
    </row>
    <row r="24" spans="1:5" ht="16.5" thickTop="1" thickBot="1" x14ac:dyDescent="0.25">
      <c r="A24" s="122" t="s">
        <v>17</v>
      </c>
      <c r="B24" s="484"/>
      <c r="C24" s="485"/>
      <c r="D24" s="486"/>
      <c r="E24" s="27"/>
    </row>
    <row r="25" spans="1:5" ht="16.5" thickTop="1" thickBot="1" x14ac:dyDescent="0.25">
      <c r="A25" s="122" t="s">
        <v>99</v>
      </c>
      <c r="B25" s="484" t="s">
        <v>186</v>
      </c>
      <c r="C25" s="485"/>
      <c r="D25" s="486"/>
      <c r="E25" s="27"/>
    </row>
    <row r="26" spans="1:5" ht="15.75" thickTop="1" x14ac:dyDescent="0.2">
      <c r="A26" s="35" t="s">
        <v>18</v>
      </c>
      <c r="B26" s="36"/>
      <c r="C26" s="27"/>
      <c r="D26" s="37"/>
      <c r="E26" s="27"/>
    </row>
    <row r="27" spans="1:5" x14ac:dyDescent="0.2">
      <c r="A27" s="35"/>
      <c r="B27" s="36"/>
      <c r="C27" s="27"/>
      <c r="D27" s="37"/>
      <c r="E27" s="27"/>
    </row>
    <row r="28" spans="1:5" x14ac:dyDescent="0.2">
      <c r="A28" s="61" t="s">
        <v>87</v>
      </c>
      <c r="B28" s="60"/>
      <c r="C28" s="60"/>
      <c r="D28" s="60"/>
      <c r="E28" s="27"/>
    </row>
    <row r="29" spans="1:5" x14ac:dyDescent="0.2">
      <c r="A29" s="30" t="s">
        <v>111</v>
      </c>
      <c r="B29" s="90">
        <v>0</v>
      </c>
      <c r="C29" s="27"/>
      <c r="D29" s="87"/>
      <c r="E29" s="27"/>
    </row>
    <row r="30" spans="1:5" x14ac:dyDescent="0.2">
      <c r="A30" s="30" t="s">
        <v>19</v>
      </c>
      <c r="B30" s="91">
        <f>'CR Surf PLAI PLUS'!D11</f>
        <v>0</v>
      </c>
      <c r="C30" s="27"/>
      <c r="D30" s="48"/>
      <c r="E30" s="41"/>
    </row>
    <row r="31" spans="1:5" x14ac:dyDescent="0.2">
      <c r="A31" s="30" t="s">
        <v>20</v>
      </c>
      <c r="B31" s="91">
        <f>'CR Surf PLAI PLUS'!E11</f>
        <v>0</v>
      </c>
      <c r="C31" s="27"/>
      <c r="D31" s="48"/>
      <c r="E31" s="27"/>
    </row>
    <row r="32" spans="1:5" x14ac:dyDescent="0.2">
      <c r="A32" s="42" t="s">
        <v>21</v>
      </c>
      <c r="B32" s="104">
        <f>B30+(B31/2)</f>
        <v>0</v>
      </c>
      <c r="C32" s="27"/>
      <c r="D32" s="88"/>
      <c r="E32" s="43"/>
    </row>
    <row r="33" spans="1:10" x14ac:dyDescent="0.2">
      <c r="A33" s="101"/>
      <c r="B33" s="102"/>
      <c r="C33" s="52"/>
      <c r="D33" s="88"/>
      <c r="E33" s="43"/>
    </row>
    <row r="34" spans="1:10" x14ac:dyDescent="0.2">
      <c r="A34" s="44" t="s">
        <v>22</v>
      </c>
      <c r="B34" s="92">
        <f>'CR Surf PLAI PLUS'!D23</f>
        <v>0</v>
      </c>
      <c r="C34" s="27"/>
      <c r="D34" s="88"/>
      <c r="E34" s="43"/>
    </row>
    <row r="35" spans="1:10" x14ac:dyDescent="0.2">
      <c r="A35" s="30" t="s">
        <v>23</v>
      </c>
      <c r="B35" s="92">
        <f>'CR Surf PLAI PLUS'!E23</f>
        <v>0</v>
      </c>
      <c r="C35" s="27"/>
      <c r="D35" s="88"/>
      <c r="E35" s="43"/>
    </row>
    <row r="36" spans="1:10" x14ac:dyDescent="0.2">
      <c r="A36" s="42" t="s">
        <v>24</v>
      </c>
      <c r="B36" s="104">
        <f>B34+(B35/2)</f>
        <v>0</v>
      </c>
      <c r="C36" s="27"/>
      <c r="D36" s="88"/>
      <c r="E36" s="43"/>
    </row>
    <row r="37" spans="1:10" x14ac:dyDescent="0.2">
      <c r="A37" s="101"/>
      <c r="B37" s="102"/>
      <c r="C37" s="27"/>
      <c r="D37" s="88"/>
      <c r="E37" s="43"/>
    </row>
    <row r="38" spans="1:10" x14ac:dyDescent="0.2">
      <c r="A38" s="30" t="s">
        <v>25</v>
      </c>
      <c r="B38" s="92">
        <f>B30+B34</f>
        <v>0</v>
      </c>
      <c r="C38" s="27"/>
      <c r="D38" s="63"/>
      <c r="E38" s="43"/>
    </row>
    <row r="39" spans="1:10" x14ac:dyDescent="0.2">
      <c r="A39" s="30" t="s">
        <v>26</v>
      </c>
      <c r="B39" s="92">
        <f>B31+B35</f>
        <v>0</v>
      </c>
      <c r="C39" s="27"/>
      <c r="D39" s="63"/>
      <c r="E39" s="43"/>
    </row>
    <row r="40" spans="1:10" x14ac:dyDescent="0.2">
      <c r="A40" s="103" t="s">
        <v>27</v>
      </c>
      <c r="B40" s="105">
        <f>B32+B36</f>
        <v>0</v>
      </c>
      <c r="C40" s="27"/>
      <c r="D40" s="63"/>
      <c r="E40" s="43"/>
    </row>
    <row r="41" spans="1:10" x14ac:dyDescent="0.2">
      <c r="A41" s="35"/>
      <c r="B41" s="36"/>
      <c r="C41" s="27"/>
      <c r="D41" s="37"/>
      <c r="E41" s="27"/>
      <c r="J41" s="3"/>
    </row>
    <row r="42" spans="1:10" ht="22.5" customHeight="1" x14ac:dyDescent="0.2">
      <c r="A42" s="57" t="s">
        <v>83</v>
      </c>
      <c r="B42" s="55"/>
      <c r="C42" s="55"/>
      <c r="D42" s="56"/>
      <c r="E42" s="27"/>
    </row>
    <row r="43" spans="1:10" s="2" customFormat="1" x14ac:dyDescent="0.2">
      <c r="A43" s="38"/>
      <c r="B43" s="38"/>
      <c r="C43" s="38"/>
      <c r="D43" s="39"/>
      <c r="E43" s="38"/>
    </row>
    <row r="44" spans="1:10" s="2" customFormat="1" x14ac:dyDescent="0.2">
      <c r="A44" s="61" t="s">
        <v>91</v>
      </c>
      <c r="B44" s="60"/>
      <c r="C44" s="60"/>
      <c r="D44" s="60"/>
      <c r="E44" s="38"/>
    </row>
    <row r="45" spans="1:10" x14ac:dyDescent="0.2">
      <c r="A45" s="30" t="s">
        <v>33</v>
      </c>
      <c r="B45" s="107"/>
      <c r="C45" s="79"/>
      <c r="D45" s="86"/>
      <c r="E45" s="27"/>
    </row>
    <row r="46" spans="1:10" ht="15.75" customHeight="1" x14ac:dyDescent="0.2">
      <c r="A46" s="30" t="s">
        <v>34</v>
      </c>
      <c r="B46" s="124"/>
      <c r="C46" s="27"/>
      <c r="D46" s="86"/>
      <c r="E46" s="27"/>
    </row>
    <row r="47" spans="1:10" x14ac:dyDescent="0.2">
      <c r="A47" s="30" t="s">
        <v>35</v>
      </c>
      <c r="B47" s="124"/>
      <c r="C47" s="27"/>
      <c r="D47" s="86"/>
      <c r="E47" s="27"/>
    </row>
    <row r="48" spans="1:10" x14ac:dyDescent="0.2">
      <c r="A48" s="54"/>
      <c r="B48" s="62"/>
      <c r="C48" s="52"/>
      <c r="D48" s="63"/>
      <c r="E48" s="43"/>
    </row>
    <row r="49" spans="1:5" x14ac:dyDescent="0.2">
      <c r="A49" s="61" t="s">
        <v>86</v>
      </c>
      <c r="B49" s="60"/>
      <c r="C49" s="60"/>
      <c r="D49" s="60"/>
      <c r="E49" s="43"/>
    </row>
    <row r="50" spans="1:5" x14ac:dyDescent="0.2">
      <c r="A50" s="54"/>
      <c r="B50" s="128" t="s">
        <v>1</v>
      </c>
      <c r="C50" s="52"/>
      <c r="E50" s="43"/>
    </row>
    <row r="51" spans="1:5" x14ac:dyDescent="0.2">
      <c r="A51" s="291" t="s">
        <v>133</v>
      </c>
      <c r="B51" s="129">
        <v>0.06</v>
      </c>
      <c r="C51" s="27"/>
    </row>
    <row r="52" spans="1:5" x14ac:dyDescent="0.2">
      <c r="A52" s="130" t="s">
        <v>132</v>
      </c>
      <c r="B52" s="129">
        <v>0</v>
      </c>
      <c r="C52" s="27"/>
    </row>
    <row r="53" spans="1:5" x14ac:dyDescent="0.2">
      <c r="A53" s="131" t="s">
        <v>193</v>
      </c>
      <c r="B53" s="129">
        <v>0</v>
      </c>
      <c r="C53" s="27"/>
    </row>
    <row r="54" spans="1:5" s="195" customFormat="1" ht="16.149999999999999" customHeight="1" x14ac:dyDescent="0.2">
      <c r="A54" s="131" t="s">
        <v>184</v>
      </c>
      <c r="B54" s="283">
        <v>0</v>
      </c>
      <c r="C54" s="194"/>
    </row>
    <row r="55" spans="1:5" x14ac:dyDescent="0.2">
      <c r="A55" s="292" t="s">
        <v>195</v>
      </c>
      <c r="B55" s="284">
        <v>0</v>
      </c>
      <c r="C55" s="27"/>
    </row>
    <row r="56" spans="1:5" x14ac:dyDescent="0.2">
      <c r="A56" s="292" t="s">
        <v>196</v>
      </c>
      <c r="B56" s="132">
        <v>0</v>
      </c>
      <c r="C56" s="27"/>
    </row>
    <row r="57" spans="1:5" x14ac:dyDescent="0.2">
      <c r="A57" s="293" t="s">
        <v>197</v>
      </c>
      <c r="B57" s="139">
        <v>0</v>
      </c>
      <c r="C57" s="27"/>
    </row>
    <row r="58" spans="1:5" x14ac:dyDescent="0.2">
      <c r="A58" s="110" t="s">
        <v>88</v>
      </c>
      <c r="B58" s="127">
        <f>SUM(B51:B57)</f>
        <v>0.06</v>
      </c>
      <c r="C58" s="111"/>
    </row>
    <row r="59" spans="1:5" ht="12.75" customHeight="1" x14ac:dyDescent="0.2">
      <c r="A59" s="113"/>
      <c r="B59" s="114"/>
      <c r="C59" s="52"/>
      <c r="D59" s="89"/>
    </row>
    <row r="60" spans="1:5" x14ac:dyDescent="0.2">
      <c r="A60" s="112" t="s">
        <v>112</v>
      </c>
      <c r="B60" s="136">
        <f>IF(B58&gt;0.15,0.15,B58)</f>
        <v>0.06</v>
      </c>
      <c r="C60" s="52"/>
      <c r="D60" s="3"/>
      <c r="E60" s="27"/>
    </row>
    <row r="61" spans="1:5" x14ac:dyDescent="0.2">
      <c r="A61" s="54"/>
      <c r="B61" s="62"/>
      <c r="C61" s="52"/>
      <c r="D61" s="63"/>
      <c r="E61" s="43"/>
    </row>
    <row r="62" spans="1:5" ht="22.5" customHeight="1" x14ac:dyDescent="0.2">
      <c r="A62" s="57" t="s">
        <v>100</v>
      </c>
      <c r="B62" s="55"/>
      <c r="C62" s="55"/>
      <c r="D62" s="56"/>
      <c r="E62" s="43"/>
    </row>
    <row r="63" spans="1:5" x14ac:dyDescent="0.2">
      <c r="A63" s="101"/>
      <c r="B63" s="117"/>
      <c r="C63" s="52"/>
      <c r="D63" s="118"/>
      <c r="E63" s="43"/>
    </row>
    <row r="64" spans="1:5" x14ac:dyDescent="0.2">
      <c r="A64" s="30" t="s">
        <v>69</v>
      </c>
      <c r="B64" s="45" t="e">
        <f>0.77*(1+B15*(20/B32))</f>
        <v>#DIV/0!</v>
      </c>
      <c r="C64" s="27"/>
      <c r="D64" s="63"/>
      <c r="E64" s="43"/>
    </row>
    <row r="65" spans="1:5" x14ac:dyDescent="0.2">
      <c r="A65" s="30" t="s">
        <v>70</v>
      </c>
      <c r="B65" s="45" t="e">
        <f>0.77*(1+B15*(20/B30))</f>
        <v>#DIV/0!</v>
      </c>
      <c r="C65" s="27"/>
      <c r="D65" s="63"/>
      <c r="E65" s="43"/>
    </row>
    <row r="66" spans="1:5" x14ac:dyDescent="0.2">
      <c r="A66" s="49"/>
      <c r="B66" s="116"/>
      <c r="C66" s="27"/>
      <c r="D66" s="63"/>
      <c r="E66" s="43"/>
    </row>
    <row r="67" spans="1:5" x14ac:dyDescent="0.2">
      <c r="A67" s="30" t="s">
        <v>71</v>
      </c>
      <c r="B67" s="45" t="e">
        <f>0.77*(1+B16*(20/B36))</f>
        <v>#DIV/0!</v>
      </c>
      <c r="C67" s="27"/>
      <c r="D67" s="63"/>
      <c r="E67" s="43"/>
    </row>
    <row r="68" spans="1:5" x14ac:dyDescent="0.2">
      <c r="A68" s="30" t="s">
        <v>72</v>
      </c>
      <c r="B68" s="45" t="e">
        <f>0.77*(1+B16*(20/B34))</f>
        <v>#DIV/0!</v>
      </c>
      <c r="C68" s="27"/>
      <c r="D68" s="63"/>
      <c r="E68" s="43"/>
    </row>
    <row r="69" spans="1:5" x14ac:dyDescent="0.2">
      <c r="A69" s="49"/>
      <c r="B69" s="116"/>
      <c r="C69" s="27"/>
      <c r="D69" s="63"/>
      <c r="E69" s="43"/>
    </row>
    <row r="70" spans="1:5" x14ac:dyDescent="0.2">
      <c r="A70" s="30" t="s">
        <v>73</v>
      </c>
      <c r="B70" s="115" t="e">
        <f>0.77*(1+B17*(20/B40))</f>
        <v>#DIV/0!</v>
      </c>
      <c r="C70" s="27"/>
      <c r="D70" s="119"/>
      <c r="E70" s="27"/>
    </row>
    <row r="71" spans="1:5" x14ac:dyDescent="0.2">
      <c r="A71" s="46" t="s">
        <v>74</v>
      </c>
      <c r="B71" s="45" t="e">
        <f>0.77*(1+B17*(20/B38))</f>
        <v>#DIV/0!</v>
      </c>
      <c r="C71" s="27"/>
      <c r="D71" s="120"/>
      <c r="E71" s="27"/>
    </row>
    <row r="72" spans="1:5" x14ac:dyDescent="0.2">
      <c r="A72" s="32"/>
      <c r="B72" s="47"/>
      <c r="C72" s="27"/>
      <c r="D72" s="48"/>
      <c r="E72" s="27"/>
    </row>
    <row r="73" spans="1:5" x14ac:dyDescent="0.2">
      <c r="A73" s="49" t="s">
        <v>28</v>
      </c>
      <c r="B73" s="40">
        <v>0</v>
      </c>
      <c r="C73" s="27"/>
      <c r="D73" s="69">
        <f>B73</f>
        <v>0</v>
      </c>
      <c r="E73" s="27"/>
    </row>
    <row r="74" spans="1:5" x14ac:dyDescent="0.2">
      <c r="A74" s="32"/>
      <c r="B74" s="50"/>
      <c r="C74" s="27"/>
      <c r="D74" s="51"/>
      <c r="E74" s="27"/>
    </row>
    <row r="75" spans="1:5" ht="22.5" customHeight="1" x14ac:dyDescent="0.2">
      <c r="A75" s="57" t="s">
        <v>84</v>
      </c>
      <c r="B75" s="55"/>
      <c r="C75" s="55"/>
      <c r="D75" s="56"/>
      <c r="E75" s="27"/>
    </row>
    <row r="76" spans="1:5" x14ac:dyDescent="0.2">
      <c r="A76" s="58"/>
      <c r="B76" s="52"/>
      <c r="C76" s="27"/>
      <c r="D76" s="59"/>
      <c r="E76" s="27"/>
    </row>
    <row r="77" spans="1:5" x14ac:dyDescent="0.2">
      <c r="A77" s="125" t="s">
        <v>75</v>
      </c>
      <c r="B77" s="126">
        <v>6.22</v>
      </c>
      <c r="C77" s="52"/>
      <c r="E77" s="27"/>
    </row>
    <row r="78" spans="1:5" x14ac:dyDescent="0.2">
      <c r="A78" s="71" t="s">
        <v>29</v>
      </c>
      <c r="B78" s="72" t="e">
        <f>B77*B64</f>
        <v>#DIV/0!</v>
      </c>
      <c r="C78" s="52"/>
      <c r="E78" s="27"/>
    </row>
    <row r="79" spans="1:5" x14ac:dyDescent="0.2">
      <c r="A79" s="71" t="s">
        <v>30</v>
      </c>
      <c r="B79" s="72" t="e">
        <f>B77*B65</f>
        <v>#DIV/0!</v>
      </c>
      <c r="C79" s="52"/>
      <c r="E79" s="27"/>
    </row>
    <row r="80" spans="1:5" x14ac:dyDescent="0.2">
      <c r="A80" s="49"/>
      <c r="B80" s="73"/>
      <c r="C80" s="52"/>
      <c r="E80" s="27"/>
    </row>
    <row r="81" spans="1:256" x14ac:dyDescent="0.2">
      <c r="A81" s="125" t="s">
        <v>76</v>
      </c>
      <c r="B81" s="133">
        <v>5.53</v>
      </c>
      <c r="C81" s="52"/>
      <c r="E81" s="27"/>
    </row>
    <row r="82" spans="1:256" x14ac:dyDescent="0.2">
      <c r="A82" s="71" t="s">
        <v>31</v>
      </c>
      <c r="B82" s="74" t="e">
        <f>B81*B67</f>
        <v>#DIV/0!</v>
      </c>
      <c r="C82" s="52"/>
      <c r="E82" s="27"/>
    </row>
    <row r="83" spans="1:256" x14ac:dyDescent="0.2">
      <c r="A83" s="71" t="s">
        <v>32</v>
      </c>
      <c r="B83" s="72" t="e">
        <f>B81*B68</f>
        <v>#DIV/0!</v>
      </c>
      <c r="C83" s="52"/>
      <c r="E83" s="27"/>
    </row>
    <row r="84" spans="1:256" x14ac:dyDescent="0.2">
      <c r="A84" s="95"/>
      <c r="B84" s="64"/>
      <c r="C84" s="137"/>
      <c r="E84" s="27"/>
    </row>
    <row r="85" spans="1:256" ht="17.25" customHeight="1" x14ac:dyDescent="0.2">
      <c r="A85" s="94" t="s">
        <v>77</v>
      </c>
      <c r="B85" s="96" t="e">
        <f>B77*B70</f>
        <v>#DIV/0!</v>
      </c>
      <c r="C85" s="52"/>
      <c r="E85" s="27"/>
    </row>
    <row r="86" spans="1:256" x14ac:dyDescent="0.2">
      <c r="A86" s="76" t="s">
        <v>78</v>
      </c>
      <c r="B86" s="138" t="e">
        <f>B71*B77</f>
        <v>#DIV/0!</v>
      </c>
      <c r="C86" s="52"/>
      <c r="E86" s="27"/>
    </row>
    <row r="87" spans="1:256" ht="15.75" customHeight="1" x14ac:dyDescent="0.2">
      <c r="A87" s="75" t="s">
        <v>79</v>
      </c>
      <c r="B87" s="80" t="e">
        <f>B70*B81</f>
        <v>#DIV/0!</v>
      </c>
      <c r="C87" s="52"/>
      <c r="E87" s="27"/>
    </row>
    <row r="88" spans="1:256" ht="15.75" thickBot="1" x14ac:dyDescent="0.25">
      <c r="A88" s="97" t="s">
        <v>80</v>
      </c>
      <c r="B88" s="98" t="e">
        <f>B71*B81</f>
        <v>#DIV/0!</v>
      </c>
      <c r="C88" s="52"/>
      <c r="E88" s="27"/>
    </row>
    <row r="89" spans="1:256" ht="13.15" customHeight="1" x14ac:dyDescent="0.2">
      <c r="A89" s="77"/>
      <c r="B89" s="32"/>
      <c r="C89" s="52"/>
      <c r="D89" s="86"/>
      <c r="E89" s="27"/>
    </row>
    <row r="90" spans="1:256" ht="16.5" customHeight="1" x14ac:dyDescent="0.2">
      <c r="A90" s="99"/>
      <c r="B90" s="100"/>
      <c r="C90" s="52"/>
      <c r="D90" s="53"/>
      <c r="E90" s="27"/>
    </row>
    <row r="91" spans="1:256" ht="22.5" customHeight="1" x14ac:dyDescent="0.2">
      <c r="A91" s="57" t="s">
        <v>85</v>
      </c>
      <c r="B91" s="55"/>
      <c r="C91" s="55"/>
      <c r="D91" s="56"/>
      <c r="E91" s="27"/>
    </row>
    <row r="92" spans="1:256" ht="14.25" customHeight="1" x14ac:dyDescent="0.2">
      <c r="A92" s="27"/>
      <c r="B92" s="27"/>
      <c r="C92" s="27"/>
      <c r="D92" s="53"/>
      <c r="E92" s="27"/>
    </row>
    <row r="93" spans="1:256" s="3" customFormat="1" x14ac:dyDescent="0.2">
      <c r="A93" s="84" t="s">
        <v>81</v>
      </c>
      <c r="B93" s="85"/>
      <c r="C93" s="52"/>
      <c r="D93" s="108" t="e">
        <f>B78*(1+B60)</f>
        <v>#DIV/0!</v>
      </c>
      <c r="E93" s="52"/>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pans="1:256" s="3" customFormat="1" x14ac:dyDescent="0.2">
      <c r="A94" s="181" t="s">
        <v>38</v>
      </c>
      <c r="B94" s="79"/>
      <c r="C94" s="78"/>
      <c r="D94" s="184" t="e">
        <f>IF(B21="oui",(B79*1.25*B30)/B32,(B79*1.18*B30)/B32)</f>
        <v>#DIV/0!</v>
      </c>
      <c r="E94" s="52"/>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3" customFormat="1" x14ac:dyDescent="0.2">
      <c r="A95" s="182" t="s">
        <v>128</v>
      </c>
      <c r="B95" s="52"/>
      <c r="C95" s="52"/>
      <c r="D95" s="185" t="e">
        <f>MIN(D93:D94)</f>
        <v>#DIV/0!</v>
      </c>
      <c r="E95" s="52"/>
    </row>
    <row r="96" spans="1:256" x14ac:dyDescent="0.2">
      <c r="A96" s="31"/>
      <c r="B96" s="81"/>
      <c r="C96" s="27"/>
      <c r="D96" s="109"/>
      <c r="E96" s="31"/>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s="3" customFormat="1" x14ac:dyDescent="0.2">
      <c r="A97" s="82" t="s">
        <v>82</v>
      </c>
      <c r="B97" s="83"/>
      <c r="C97" s="78"/>
      <c r="D97" s="108" t="e">
        <f>B82*(1+B60)</f>
        <v>#DIV/0!</v>
      </c>
      <c r="E97" s="52"/>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row>
    <row r="98" spans="1:256" s="3" customFormat="1" x14ac:dyDescent="0.2">
      <c r="A98" s="181" t="s">
        <v>39</v>
      </c>
      <c r="B98" s="79"/>
      <c r="C98" s="78"/>
      <c r="D98" s="186" t="e">
        <f>IF(B21="oui",(B83*1.25*B34)/B36,(B83*1.18*B34)/B36)</f>
        <v>#DIV/0!</v>
      </c>
      <c r="E98" s="52"/>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s="3" customFormat="1" x14ac:dyDescent="0.2">
      <c r="A99" s="182" t="s">
        <v>129</v>
      </c>
      <c r="B99" s="52"/>
      <c r="C99" s="52"/>
      <c r="D99" s="188" t="e">
        <f>MIN(D97:D98)</f>
        <v>#DIV/0!</v>
      </c>
      <c r="E99" s="52"/>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3" customFormat="1" x14ac:dyDescent="0.2">
      <c r="A100" s="183"/>
      <c r="B100" s="487" t="s">
        <v>263</v>
      </c>
      <c r="C100" s="52"/>
      <c r="D100" s="187"/>
      <c r="E100" s="52"/>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pans="1:256" x14ac:dyDescent="0.2">
      <c r="A101" s="31"/>
      <c r="B101" s="31"/>
      <c r="C101" s="31"/>
      <c r="D101" s="27"/>
      <c r="E101" s="27"/>
    </row>
    <row r="102" spans="1:256" x14ac:dyDescent="0.2">
      <c r="A102"/>
      <c r="B102"/>
      <c r="C102"/>
    </row>
    <row r="103" spans="1:256" x14ac:dyDescent="0.2">
      <c r="A103"/>
      <c r="B103"/>
      <c r="C103"/>
    </row>
    <row r="104" spans="1:256" x14ac:dyDescent="0.2">
      <c r="A104"/>
      <c r="B104"/>
      <c r="C104"/>
    </row>
    <row r="105" spans="1:256" x14ac:dyDescent="0.2">
      <c r="A105"/>
      <c r="B105"/>
      <c r="C105"/>
    </row>
  </sheetData>
  <mergeCells count="18">
    <mergeCell ref="A1:D1"/>
    <mergeCell ref="B8:D8"/>
    <mergeCell ref="B9:D9"/>
    <mergeCell ref="B10:D10"/>
    <mergeCell ref="B11:D11"/>
    <mergeCell ref="B12:D12"/>
    <mergeCell ref="B22:D22"/>
    <mergeCell ref="B23:D23"/>
    <mergeCell ref="B21:D21"/>
    <mergeCell ref="B25:D25"/>
    <mergeCell ref="B18:D18"/>
    <mergeCell ref="B19:D19"/>
    <mergeCell ref="B13:D13"/>
    <mergeCell ref="B15:D15"/>
    <mergeCell ref="B16:D16"/>
    <mergeCell ref="B17:D17"/>
    <mergeCell ref="B20:D20"/>
    <mergeCell ref="B24:D24"/>
  </mergeCells>
  <phoneticPr fontId="0" type="noConversion"/>
  <conditionalFormatting sqref="D93">
    <cfRule type="cellIs" dxfId="3" priority="1" stopIfTrue="1" operator="lessThan">
      <formula>$D$94</formula>
    </cfRule>
  </conditionalFormatting>
  <conditionalFormatting sqref="D94:D95">
    <cfRule type="cellIs" dxfId="2" priority="2" stopIfTrue="1" operator="lessThan">
      <formula>$D$93</formula>
    </cfRule>
  </conditionalFormatting>
  <conditionalFormatting sqref="D97">
    <cfRule type="cellIs" dxfId="1" priority="3" stopIfTrue="1" operator="lessThan">
      <formula>$D$98</formula>
    </cfRule>
  </conditionalFormatting>
  <conditionalFormatting sqref="D98:D99">
    <cfRule type="cellIs" dxfId="0" priority="4" stopIfTrue="1" operator="lessThan">
      <formula>$D$97</formula>
    </cfRule>
  </conditionalFormatting>
  <printOptions horizontalCentered="1" verticalCentered="1"/>
  <pageMargins left="0" right="0" top="0" bottom="0" header="0.51181102362204722" footer="0.19685039370078741"/>
  <pageSetup paperSize="9" scale="64" firstPageNumber="0" fitToHeight="2" orientation="portrait" horizontalDpi="300" verticalDpi="300" r:id="rId1"/>
  <headerFooter alignWithMargins="0">
    <oddFooter>&amp;CCalcul PLUS PLAI .xls
DDT 74/ PAFH&amp;RPage &amp;P</oddFooter>
  </headerFooter>
  <rowBreaks count="1" manualBreakCount="1">
    <brk id="6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1" workbookViewId="0">
      <selection activeCell="C57" sqref="C57"/>
    </sheetView>
  </sheetViews>
  <sheetFormatPr baseColWidth="10" defaultColWidth="11.28515625" defaultRowHeight="12.75" x14ac:dyDescent="0.2"/>
  <cols>
    <col min="1" max="1" width="60.85546875" style="306" customWidth="1"/>
    <col min="2" max="2" width="23.140625" style="306" customWidth="1"/>
    <col min="3" max="3" width="22.7109375" style="306" customWidth="1"/>
    <col min="4" max="4" width="16.28515625" style="306" customWidth="1"/>
    <col min="5" max="5" width="11.85546875" style="306" customWidth="1"/>
    <col min="6" max="256" width="11.28515625" style="306"/>
    <col min="257" max="257" width="60.85546875" style="306" customWidth="1"/>
    <col min="258" max="258" width="23.140625" style="306" customWidth="1"/>
    <col min="259" max="259" width="22.7109375" style="306" customWidth="1"/>
    <col min="260" max="260" width="16.28515625" style="306" customWidth="1"/>
    <col min="261" max="261" width="11.85546875" style="306" customWidth="1"/>
    <col min="262" max="512" width="11.28515625" style="306"/>
    <col min="513" max="513" width="60.85546875" style="306" customWidth="1"/>
    <col min="514" max="514" width="23.140625" style="306" customWidth="1"/>
    <col min="515" max="515" width="22.7109375" style="306" customWidth="1"/>
    <col min="516" max="516" width="16.28515625" style="306" customWidth="1"/>
    <col min="517" max="517" width="11.85546875" style="306" customWidth="1"/>
    <col min="518" max="768" width="11.28515625" style="306"/>
    <col min="769" max="769" width="60.85546875" style="306" customWidth="1"/>
    <col min="770" max="770" width="23.140625" style="306" customWidth="1"/>
    <col min="771" max="771" width="22.7109375" style="306" customWidth="1"/>
    <col min="772" max="772" width="16.28515625" style="306" customWidth="1"/>
    <col min="773" max="773" width="11.85546875" style="306" customWidth="1"/>
    <col min="774" max="1024" width="11.28515625" style="306"/>
    <col min="1025" max="1025" width="60.85546875" style="306" customWidth="1"/>
    <col min="1026" max="1026" width="23.140625" style="306" customWidth="1"/>
    <col min="1027" max="1027" width="22.7109375" style="306" customWidth="1"/>
    <col min="1028" max="1028" width="16.28515625" style="306" customWidth="1"/>
    <col min="1029" max="1029" width="11.85546875" style="306" customWidth="1"/>
    <col min="1030" max="1280" width="11.28515625" style="306"/>
    <col min="1281" max="1281" width="60.85546875" style="306" customWidth="1"/>
    <col min="1282" max="1282" width="23.140625" style="306" customWidth="1"/>
    <col min="1283" max="1283" width="22.7109375" style="306" customWidth="1"/>
    <col min="1284" max="1284" width="16.28515625" style="306" customWidth="1"/>
    <col min="1285" max="1285" width="11.85546875" style="306" customWidth="1"/>
    <col min="1286" max="1536" width="11.28515625" style="306"/>
    <col min="1537" max="1537" width="60.85546875" style="306" customWidth="1"/>
    <col min="1538" max="1538" width="23.140625" style="306" customWidth="1"/>
    <col min="1539" max="1539" width="22.7109375" style="306" customWidth="1"/>
    <col min="1540" max="1540" width="16.28515625" style="306" customWidth="1"/>
    <col min="1541" max="1541" width="11.85546875" style="306" customWidth="1"/>
    <col min="1542" max="1792" width="11.28515625" style="306"/>
    <col min="1793" max="1793" width="60.85546875" style="306" customWidth="1"/>
    <col min="1794" max="1794" width="23.140625" style="306" customWidth="1"/>
    <col min="1795" max="1795" width="22.7109375" style="306" customWidth="1"/>
    <col min="1796" max="1796" width="16.28515625" style="306" customWidth="1"/>
    <col min="1797" max="1797" width="11.85546875" style="306" customWidth="1"/>
    <col min="1798" max="2048" width="11.28515625" style="306"/>
    <col min="2049" max="2049" width="60.85546875" style="306" customWidth="1"/>
    <col min="2050" max="2050" width="23.140625" style="306" customWidth="1"/>
    <col min="2051" max="2051" width="22.7109375" style="306" customWidth="1"/>
    <col min="2052" max="2052" width="16.28515625" style="306" customWidth="1"/>
    <col min="2053" max="2053" width="11.85546875" style="306" customWidth="1"/>
    <col min="2054" max="2304" width="11.28515625" style="306"/>
    <col min="2305" max="2305" width="60.85546875" style="306" customWidth="1"/>
    <col min="2306" max="2306" width="23.140625" style="306" customWidth="1"/>
    <col min="2307" max="2307" width="22.7109375" style="306" customWidth="1"/>
    <col min="2308" max="2308" width="16.28515625" style="306" customWidth="1"/>
    <col min="2309" max="2309" width="11.85546875" style="306" customWidth="1"/>
    <col min="2310" max="2560" width="11.28515625" style="306"/>
    <col min="2561" max="2561" width="60.85546875" style="306" customWidth="1"/>
    <col min="2562" max="2562" width="23.140625" style="306" customWidth="1"/>
    <col min="2563" max="2563" width="22.7109375" style="306" customWidth="1"/>
    <col min="2564" max="2564" width="16.28515625" style="306" customWidth="1"/>
    <col min="2565" max="2565" width="11.85546875" style="306" customWidth="1"/>
    <col min="2566" max="2816" width="11.28515625" style="306"/>
    <col min="2817" max="2817" width="60.85546875" style="306" customWidth="1"/>
    <col min="2818" max="2818" width="23.140625" style="306" customWidth="1"/>
    <col min="2819" max="2819" width="22.7109375" style="306" customWidth="1"/>
    <col min="2820" max="2820" width="16.28515625" style="306" customWidth="1"/>
    <col min="2821" max="2821" width="11.85546875" style="306" customWidth="1"/>
    <col min="2822" max="3072" width="11.28515625" style="306"/>
    <col min="3073" max="3073" width="60.85546875" style="306" customWidth="1"/>
    <col min="3074" max="3074" width="23.140625" style="306" customWidth="1"/>
    <col min="3075" max="3075" width="22.7109375" style="306" customWidth="1"/>
    <col min="3076" max="3076" width="16.28515625" style="306" customWidth="1"/>
    <col min="3077" max="3077" width="11.85546875" style="306" customWidth="1"/>
    <col min="3078" max="3328" width="11.28515625" style="306"/>
    <col min="3329" max="3329" width="60.85546875" style="306" customWidth="1"/>
    <col min="3330" max="3330" width="23.140625" style="306" customWidth="1"/>
    <col min="3331" max="3331" width="22.7109375" style="306" customWidth="1"/>
    <col min="3332" max="3332" width="16.28515625" style="306" customWidth="1"/>
    <col min="3333" max="3333" width="11.85546875" style="306" customWidth="1"/>
    <col min="3334" max="3584" width="11.28515625" style="306"/>
    <col min="3585" max="3585" width="60.85546875" style="306" customWidth="1"/>
    <col min="3586" max="3586" width="23.140625" style="306" customWidth="1"/>
    <col min="3587" max="3587" width="22.7109375" style="306" customWidth="1"/>
    <col min="3588" max="3588" width="16.28515625" style="306" customWidth="1"/>
    <col min="3589" max="3589" width="11.85546875" style="306" customWidth="1"/>
    <col min="3590" max="3840" width="11.28515625" style="306"/>
    <col min="3841" max="3841" width="60.85546875" style="306" customWidth="1"/>
    <col min="3842" max="3842" width="23.140625" style="306" customWidth="1"/>
    <col min="3843" max="3843" width="22.7109375" style="306" customWidth="1"/>
    <col min="3844" max="3844" width="16.28515625" style="306" customWidth="1"/>
    <col min="3845" max="3845" width="11.85546875" style="306" customWidth="1"/>
    <col min="3846" max="4096" width="11.28515625" style="306"/>
    <col min="4097" max="4097" width="60.85546875" style="306" customWidth="1"/>
    <col min="4098" max="4098" width="23.140625" style="306" customWidth="1"/>
    <col min="4099" max="4099" width="22.7109375" style="306" customWidth="1"/>
    <col min="4100" max="4100" width="16.28515625" style="306" customWidth="1"/>
    <col min="4101" max="4101" width="11.85546875" style="306" customWidth="1"/>
    <col min="4102" max="4352" width="11.28515625" style="306"/>
    <col min="4353" max="4353" width="60.85546875" style="306" customWidth="1"/>
    <col min="4354" max="4354" width="23.140625" style="306" customWidth="1"/>
    <col min="4355" max="4355" width="22.7109375" style="306" customWidth="1"/>
    <col min="4356" max="4356" width="16.28515625" style="306" customWidth="1"/>
    <col min="4357" max="4357" width="11.85546875" style="306" customWidth="1"/>
    <col min="4358" max="4608" width="11.28515625" style="306"/>
    <col min="4609" max="4609" width="60.85546875" style="306" customWidth="1"/>
    <col min="4610" max="4610" width="23.140625" style="306" customWidth="1"/>
    <col min="4611" max="4611" width="22.7109375" style="306" customWidth="1"/>
    <col min="4612" max="4612" width="16.28515625" style="306" customWidth="1"/>
    <col min="4613" max="4613" width="11.85546875" style="306" customWidth="1"/>
    <col min="4614" max="4864" width="11.28515625" style="306"/>
    <col min="4865" max="4865" width="60.85546875" style="306" customWidth="1"/>
    <col min="4866" max="4866" width="23.140625" style="306" customWidth="1"/>
    <col min="4867" max="4867" width="22.7109375" style="306" customWidth="1"/>
    <col min="4868" max="4868" width="16.28515625" style="306" customWidth="1"/>
    <col min="4869" max="4869" width="11.85546875" style="306" customWidth="1"/>
    <col min="4870" max="5120" width="11.28515625" style="306"/>
    <col min="5121" max="5121" width="60.85546875" style="306" customWidth="1"/>
    <col min="5122" max="5122" width="23.140625" style="306" customWidth="1"/>
    <col min="5123" max="5123" width="22.7109375" style="306" customWidth="1"/>
    <col min="5124" max="5124" width="16.28515625" style="306" customWidth="1"/>
    <col min="5125" max="5125" width="11.85546875" style="306" customWidth="1"/>
    <col min="5126" max="5376" width="11.28515625" style="306"/>
    <col min="5377" max="5377" width="60.85546875" style="306" customWidth="1"/>
    <col min="5378" max="5378" width="23.140625" style="306" customWidth="1"/>
    <col min="5379" max="5379" width="22.7109375" style="306" customWidth="1"/>
    <col min="5380" max="5380" width="16.28515625" style="306" customWidth="1"/>
    <col min="5381" max="5381" width="11.85546875" style="306" customWidth="1"/>
    <col min="5382" max="5632" width="11.28515625" style="306"/>
    <col min="5633" max="5633" width="60.85546875" style="306" customWidth="1"/>
    <col min="5634" max="5634" width="23.140625" style="306" customWidth="1"/>
    <col min="5635" max="5635" width="22.7109375" style="306" customWidth="1"/>
    <col min="5636" max="5636" width="16.28515625" style="306" customWidth="1"/>
    <col min="5637" max="5637" width="11.85546875" style="306" customWidth="1"/>
    <col min="5638" max="5888" width="11.28515625" style="306"/>
    <col min="5889" max="5889" width="60.85546875" style="306" customWidth="1"/>
    <col min="5890" max="5890" width="23.140625" style="306" customWidth="1"/>
    <col min="5891" max="5891" width="22.7109375" style="306" customWidth="1"/>
    <col min="5892" max="5892" width="16.28515625" style="306" customWidth="1"/>
    <col min="5893" max="5893" width="11.85546875" style="306" customWidth="1"/>
    <col min="5894" max="6144" width="11.28515625" style="306"/>
    <col min="6145" max="6145" width="60.85546875" style="306" customWidth="1"/>
    <col min="6146" max="6146" width="23.140625" style="306" customWidth="1"/>
    <col min="6147" max="6147" width="22.7109375" style="306" customWidth="1"/>
    <col min="6148" max="6148" width="16.28515625" style="306" customWidth="1"/>
    <col min="6149" max="6149" width="11.85546875" style="306" customWidth="1"/>
    <col min="6150" max="6400" width="11.28515625" style="306"/>
    <col min="6401" max="6401" width="60.85546875" style="306" customWidth="1"/>
    <col min="6402" max="6402" width="23.140625" style="306" customWidth="1"/>
    <col min="6403" max="6403" width="22.7109375" style="306" customWidth="1"/>
    <col min="6404" max="6404" width="16.28515625" style="306" customWidth="1"/>
    <col min="6405" max="6405" width="11.85546875" style="306" customWidth="1"/>
    <col min="6406" max="6656" width="11.28515625" style="306"/>
    <col min="6657" max="6657" width="60.85546875" style="306" customWidth="1"/>
    <col min="6658" max="6658" width="23.140625" style="306" customWidth="1"/>
    <col min="6659" max="6659" width="22.7109375" style="306" customWidth="1"/>
    <col min="6660" max="6660" width="16.28515625" style="306" customWidth="1"/>
    <col min="6661" max="6661" width="11.85546875" style="306" customWidth="1"/>
    <col min="6662" max="6912" width="11.28515625" style="306"/>
    <col min="6913" max="6913" width="60.85546875" style="306" customWidth="1"/>
    <col min="6914" max="6914" width="23.140625" style="306" customWidth="1"/>
    <col min="6915" max="6915" width="22.7109375" style="306" customWidth="1"/>
    <col min="6916" max="6916" width="16.28515625" style="306" customWidth="1"/>
    <col min="6917" max="6917" width="11.85546875" style="306" customWidth="1"/>
    <col min="6918" max="7168" width="11.28515625" style="306"/>
    <col min="7169" max="7169" width="60.85546875" style="306" customWidth="1"/>
    <col min="7170" max="7170" width="23.140625" style="306" customWidth="1"/>
    <col min="7171" max="7171" width="22.7109375" style="306" customWidth="1"/>
    <col min="7172" max="7172" width="16.28515625" style="306" customWidth="1"/>
    <col min="7173" max="7173" width="11.85546875" style="306" customWidth="1"/>
    <col min="7174" max="7424" width="11.28515625" style="306"/>
    <col min="7425" max="7425" width="60.85546875" style="306" customWidth="1"/>
    <col min="7426" max="7426" width="23.140625" style="306" customWidth="1"/>
    <col min="7427" max="7427" width="22.7109375" style="306" customWidth="1"/>
    <col min="7428" max="7428" width="16.28515625" style="306" customWidth="1"/>
    <col min="7429" max="7429" width="11.85546875" style="306" customWidth="1"/>
    <col min="7430" max="7680" width="11.28515625" style="306"/>
    <col min="7681" max="7681" width="60.85546875" style="306" customWidth="1"/>
    <col min="7682" max="7682" width="23.140625" style="306" customWidth="1"/>
    <col min="7683" max="7683" width="22.7109375" style="306" customWidth="1"/>
    <col min="7684" max="7684" width="16.28515625" style="306" customWidth="1"/>
    <col min="7685" max="7685" width="11.85546875" style="306" customWidth="1"/>
    <col min="7686" max="7936" width="11.28515625" style="306"/>
    <col min="7937" max="7937" width="60.85546875" style="306" customWidth="1"/>
    <col min="7938" max="7938" width="23.140625" style="306" customWidth="1"/>
    <col min="7939" max="7939" width="22.7109375" style="306" customWidth="1"/>
    <col min="7940" max="7940" width="16.28515625" style="306" customWidth="1"/>
    <col min="7941" max="7941" width="11.85546875" style="306" customWidth="1"/>
    <col min="7942" max="8192" width="11.28515625" style="306"/>
    <col min="8193" max="8193" width="60.85546875" style="306" customWidth="1"/>
    <col min="8194" max="8194" width="23.140625" style="306" customWidth="1"/>
    <col min="8195" max="8195" width="22.7109375" style="306" customWidth="1"/>
    <col min="8196" max="8196" width="16.28515625" style="306" customWidth="1"/>
    <col min="8197" max="8197" width="11.85546875" style="306" customWidth="1"/>
    <col min="8198" max="8448" width="11.28515625" style="306"/>
    <col min="8449" max="8449" width="60.85546875" style="306" customWidth="1"/>
    <col min="8450" max="8450" width="23.140625" style="306" customWidth="1"/>
    <col min="8451" max="8451" width="22.7109375" style="306" customWidth="1"/>
    <col min="8452" max="8452" width="16.28515625" style="306" customWidth="1"/>
    <col min="8453" max="8453" width="11.85546875" style="306" customWidth="1"/>
    <col min="8454" max="8704" width="11.28515625" style="306"/>
    <col min="8705" max="8705" width="60.85546875" style="306" customWidth="1"/>
    <col min="8706" max="8706" width="23.140625" style="306" customWidth="1"/>
    <col min="8707" max="8707" width="22.7109375" style="306" customWidth="1"/>
    <col min="8708" max="8708" width="16.28515625" style="306" customWidth="1"/>
    <col min="8709" max="8709" width="11.85546875" style="306" customWidth="1"/>
    <col min="8710" max="8960" width="11.28515625" style="306"/>
    <col min="8961" max="8961" width="60.85546875" style="306" customWidth="1"/>
    <col min="8962" max="8962" width="23.140625" style="306" customWidth="1"/>
    <col min="8963" max="8963" width="22.7109375" style="306" customWidth="1"/>
    <col min="8964" max="8964" width="16.28515625" style="306" customWidth="1"/>
    <col min="8965" max="8965" width="11.85546875" style="306" customWidth="1"/>
    <col min="8966" max="9216" width="11.28515625" style="306"/>
    <col min="9217" max="9217" width="60.85546875" style="306" customWidth="1"/>
    <col min="9218" max="9218" width="23.140625" style="306" customWidth="1"/>
    <col min="9219" max="9219" width="22.7109375" style="306" customWidth="1"/>
    <col min="9220" max="9220" width="16.28515625" style="306" customWidth="1"/>
    <col min="9221" max="9221" width="11.85546875" style="306" customWidth="1"/>
    <col min="9222" max="9472" width="11.28515625" style="306"/>
    <col min="9473" max="9473" width="60.85546875" style="306" customWidth="1"/>
    <col min="9474" max="9474" width="23.140625" style="306" customWidth="1"/>
    <col min="9475" max="9475" width="22.7109375" style="306" customWidth="1"/>
    <col min="9476" max="9476" width="16.28515625" style="306" customWidth="1"/>
    <col min="9477" max="9477" width="11.85546875" style="306" customWidth="1"/>
    <col min="9478" max="9728" width="11.28515625" style="306"/>
    <col min="9729" max="9729" width="60.85546875" style="306" customWidth="1"/>
    <col min="9730" max="9730" width="23.140625" style="306" customWidth="1"/>
    <col min="9731" max="9731" width="22.7109375" style="306" customWidth="1"/>
    <col min="9732" max="9732" width="16.28515625" style="306" customWidth="1"/>
    <col min="9733" max="9733" width="11.85546875" style="306" customWidth="1"/>
    <col min="9734" max="9984" width="11.28515625" style="306"/>
    <col min="9985" max="9985" width="60.85546875" style="306" customWidth="1"/>
    <col min="9986" max="9986" width="23.140625" style="306" customWidth="1"/>
    <col min="9987" max="9987" width="22.7109375" style="306" customWidth="1"/>
    <col min="9988" max="9988" width="16.28515625" style="306" customWidth="1"/>
    <col min="9989" max="9989" width="11.85546875" style="306" customWidth="1"/>
    <col min="9990" max="10240" width="11.28515625" style="306"/>
    <col min="10241" max="10241" width="60.85546875" style="306" customWidth="1"/>
    <col min="10242" max="10242" width="23.140625" style="306" customWidth="1"/>
    <col min="10243" max="10243" width="22.7109375" style="306" customWidth="1"/>
    <col min="10244" max="10244" width="16.28515625" style="306" customWidth="1"/>
    <col min="10245" max="10245" width="11.85546875" style="306" customWidth="1"/>
    <col min="10246" max="10496" width="11.28515625" style="306"/>
    <col min="10497" max="10497" width="60.85546875" style="306" customWidth="1"/>
    <col min="10498" max="10498" width="23.140625" style="306" customWidth="1"/>
    <col min="10499" max="10499" width="22.7109375" style="306" customWidth="1"/>
    <col min="10500" max="10500" width="16.28515625" style="306" customWidth="1"/>
    <col min="10501" max="10501" width="11.85546875" style="306" customWidth="1"/>
    <col min="10502" max="10752" width="11.28515625" style="306"/>
    <col min="10753" max="10753" width="60.85546875" style="306" customWidth="1"/>
    <col min="10754" max="10754" width="23.140625" style="306" customWidth="1"/>
    <col min="10755" max="10755" width="22.7109375" style="306" customWidth="1"/>
    <col min="10756" max="10756" width="16.28515625" style="306" customWidth="1"/>
    <col min="10757" max="10757" width="11.85546875" style="306" customWidth="1"/>
    <col min="10758" max="11008" width="11.28515625" style="306"/>
    <col min="11009" max="11009" width="60.85546875" style="306" customWidth="1"/>
    <col min="11010" max="11010" width="23.140625" style="306" customWidth="1"/>
    <col min="11011" max="11011" width="22.7109375" style="306" customWidth="1"/>
    <col min="11012" max="11012" width="16.28515625" style="306" customWidth="1"/>
    <col min="11013" max="11013" width="11.85546875" style="306" customWidth="1"/>
    <col min="11014" max="11264" width="11.28515625" style="306"/>
    <col min="11265" max="11265" width="60.85546875" style="306" customWidth="1"/>
    <col min="11266" max="11266" width="23.140625" style="306" customWidth="1"/>
    <col min="11267" max="11267" width="22.7109375" style="306" customWidth="1"/>
    <col min="11268" max="11268" width="16.28515625" style="306" customWidth="1"/>
    <col min="11269" max="11269" width="11.85546875" style="306" customWidth="1"/>
    <col min="11270" max="11520" width="11.28515625" style="306"/>
    <col min="11521" max="11521" width="60.85546875" style="306" customWidth="1"/>
    <col min="11522" max="11522" width="23.140625" style="306" customWidth="1"/>
    <col min="11523" max="11523" width="22.7109375" style="306" customWidth="1"/>
    <col min="11524" max="11524" width="16.28515625" style="306" customWidth="1"/>
    <col min="11525" max="11525" width="11.85546875" style="306" customWidth="1"/>
    <col min="11526" max="11776" width="11.28515625" style="306"/>
    <col min="11777" max="11777" width="60.85546875" style="306" customWidth="1"/>
    <col min="11778" max="11778" width="23.140625" style="306" customWidth="1"/>
    <col min="11779" max="11779" width="22.7109375" style="306" customWidth="1"/>
    <col min="11780" max="11780" width="16.28515625" style="306" customWidth="1"/>
    <col min="11781" max="11781" width="11.85546875" style="306" customWidth="1"/>
    <col min="11782" max="12032" width="11.28515625" style="306"/>
    <col min="12033" max="12033" width="60.85546875" style="306" customWidth="1"/>
    <col min="12034" max="12034" width="23.140625" style="306" customWidth="1"/>
    <col min="12035" max="12035" width="22.7109375" style="306" customWidth="1"/>
    <col min="12036" max="12036" width="16.28515625" style="306" customWidth="1"/>
    <col min="12037" max="12037" width="11.85546875" style="306" customWidth="1"/>
    <col min="12038" max="12288" width="11.28515625" style="306"/>
    <col min="12289" max="12289" width="60.85546875" style="306" customWidth="1"/>
    <col min="12290" max="12290" width="23.140625" style="306" customWidth="1"/>
    <col min="12291" max="12291" width="22.7109375" style="306" customWidth="1"/>
    <col min="12292" max="12292" width="16.28515625" style="306" customWidth="1"/>
    <col min="12293" max="12293" width="11.85546875" style="306" customWidth="1"/>
    <col min="12294" max="12544" width="11.28515625" style="306"/>
    <col min="12545" max="12545" width="60.85546875" style="306" customWidth="1"/>
    <col min="12546" max="12546" width="23.140625" style="306" customWidth="1"/>
    <col min="12547" max="12547" width="22.7109375" style="306" customWidth="1"/>
    <col min="12548" max="12548" width="16.28515625" style="306" customWidth="1"/>
    <col min="12549" max="12549" width="11.85546875" style="306" customWidth="1"/>
    <col min="12550" max="12800" width="11.28515625" style="306"/>
    <col min="12801" max="12801" width="60.85546875" style="306" customWidth="1"/>
    <col min="12802" max="12802" width="23.140625" style="306" customWidth="1"/>
    <col min="12803" max="12803" width="22.7109375" style="306" customWidth="1"/>
    <col min="12804" max="12804" width="16.28515625" style="306" customWidth="1"/>
    <col min="12805" max="12805" width="11.85546875" style="306" customWidth="1"/>
    <col min="12806" max="13056" width="11.28515625" style="306"/>
    <col min="13057" max="13057" width="60.85546875" style="306" customWidth="1"/>
    <col min="13058" max="13058" width="23.140625" style="306" customWidth="1"/>
    <col min="13059" max="13059" width="22.7109375" style="306" customWidth="1"/>
    <col min="13060" max="13060" width="16.28515625" style="306" customWidth="1"/>
    <col min="13061" max="13061" width="11.85546875" style="306" customWidth="1"/>
    <col min="13062" max="13312" width="11.28515625" style="306"/>
    <col min="13313" max="13313" width="60.85546875" style="306" customWidth="1"/>
    <col min="13314" max="13314" width="23.140625" style="306" customWidth="1"/>
    <col min="13315" max="13315" width="22.7109375" style="306" customWidth="1"/>
    <col min="13316" max="13316" width="16.28515625" style="306" customWidth="1"/>
    <col min="13317" max="13317" width="11.85546875" style="306" customWidth="1"/>
    <col min="13318" max="13568" width="11.28515625" style="306"/>
    <col min="13569" max="13569" width="60.85546875" style="306" customWidth="1"/>
    <col min="13570" max="13570" width="23.140625" style="306" customWidth="1"/>
    <col min="13571" max="13571" width="22.7109375" style="306" customWidth="1"/>
    <col min="13572" max="13572" width="16.28515625" style="306" customWidth="1"/>
    <col min="13573" max="13573" width="11.85546875" style="306" customWidth="1"/>
    <col min="13574" max="13824" width="11.28515625" style="306"/>
    <col min="13825" max="13825" width="60.85546875" style="306" customWidth="1"/>
    <col min="13826" max="13826" width="23.140625" style="306" customWidth="1"/>
    <col min="13827" max="13827" width="22.7109375" style="306" customWidth="1"/>
    <col min="13828" max="13828" width="16.28515625" style="306" customWidth="1"/>
    <col min="13829" max="13829" width="11.85546875" style="306" customWidth="1"/>
    <col min="13830" max="14080" width="11.28515625" style="306"/>
    <col min="14081" max="14081" width="60.85546875" style="306" customWidth="1"/>
    <col min="14082" max="14082" width="23.140625" style="306" customWidth="1"/>
    <col min="14083" max="14083" width="22.7109375" style="306" customWidth="1"/>
    <col min="14084" max="14084" width="16.28515625" style="306" customWidth="1"/>
    <col min="14085" max="14085" width="11.85546875" style="306" customWidth="1"/>
    <col min="14086" max="14336" width="11.28515625" style="306"/>
    <col min="14337" max="14337" width="60.85546875" style="306" customWidth="1"/>
    <col min="14338" max="14338" width="23.140625" style="306" customWidth="1"/>
    <col min="14339" max="14339" width="22.7109375" style="306" customWidth="1"/>
    <col min="14340" max="14340" width="16.28515625" style="306" customWidth="1"/>
    <col min="14341" max="14341" width="11.85546875" style="306" customWidth="1"/>
    <col min="14342" max="14592" width="11.28515625" style="306"/>
    <col min="14593" max="14593" width="60.85546875" style="306" customWidth="1"/>
    <col min="14594" max="14594" width="23.140625" style="306" customWidth="1"/>
    <col min="14595" max="14595" width="22.7109375" style="306" customWidth="1"/>
    <col min="14596" max="14596" width="16.28515625" style="306" customWidth="1"/>
    <col min="14597" max="14597" width="11.85546875" style="306" customWidth="1"/>
    <col min="14598" max="14848" width="11.28515625" style="306"/>
    <col min="14849" max="14849" width="60.85546875" style="306" customWidth="1"/>
    <col min="14850" max="14850" width="23.140625" style="306" customWidth="1"/>
    <col min="14851" max="14851" width="22.7109375" style="306" customWidth="1"/>
    <col min="14852" max="14852" width="16.28515625" style="306" customWidth="1"/>
    <col min="14853" max="14853" width="11.85546875" style="306" customWidth="1"/>
    <col min="14854" max="15104" width="11.28515625" style="306"/>
    <col min="15105" max="15105" width="60.85546875" style="306" customWidth="1"/>
    <col min="15106" max="15106" width="23.140625" style="306" customWidth="1"/>
    <col min="15107" max="15107" width="22.7109375" style="306" customWidth="1"/>
    <col min="15108" max="15108" width="16.28515625" style="306" customWidth="1"/>
    <col min="15109" max="15109" width="11.85546875" style="306" customWidth="1"/>
    <col min="15110" max="15360" width="11.28515625" style="306"/>
    <col min="15361" max="15361" width="60.85546875" style="306" customWidth="1"/>
    <col min="15362" max="15362" width="23.140625" style="306" customWidth="1"/>
    <col min="15363" max="15363" width="22.7109375" style="306" customWidth="1"/>
    <col min="15364" max="15364" width="16.28515625" style="306" customWidth="1"/>
    <col min="15365" max="15365" width="11.85546875" style="306" customWidth="1"/>
    <col min="15366" max="15616" width="11.28515625" style="306"/>
    <col min="15617" max="15617" width="60.85546875" style="306" customWidth="1"/>
    <col min="15618" max="15618" width="23.140625" style="306" customWidth="1"/>
    <col min="15619" max="15619" width="22.7109375" style="306" customWidth="1"/>
    <col min="15620" max="15620" width="16.28515625" style="306" customWidth="1"/>
    <col min="15621" max="15621" width="11.85546875" style="306" customWidth="1"/>
    <col min="15622" max="15872" width="11.28515625" style="306"/>
    <col min="15873" max="15873" width="60.85546875" style="306" customWidth="1"/>
    <col min="15874" max="15874" width="23.140625" style="306" customWidth="1"/>
    <col min="15875" max="15875" width="22.7109375" style="306" customWidth="1"/>
    <col min="15876" max="15876" width="16.28515625" style="306" customWidth="1"/>
    <col min="15877" max="15877" width="11.85546875" style="306" customWidth="1"/>
    <col min="15878" max="16128" width="11.28515625" style="306"/>
    <col min="16129" max="16129" width="60.85546875" style="306" customWidth="1"/>
    <col min="16130" max="16130" width="23.140625" style="306" customWidth="1"/>
    <col min="16131" max="16131" width="22.7109375" style="306" customWidth="1"/>
    <col min="16132" max="16132" width="16.28515625" style="306" customWidth="1"/>
    <col min="16133" max="16133" width="11.85546875" style="306" customWidth="1"/>
    <col min="16134" max="16384" width="11.28515625" style="306"/>
  </cols>
  <sheetData>
    <row r="1" spans="1:4" x14ac:dyDescent="0.2">
      <c r="A1" s="418" t="s">
        <v>208</v>
      </c>
      <c r="B1" s="418"/>
      <c r="C1" s="418"/>
    </row>
    <row r="2" spans="1:4" s="310" customFormat="1" ht="13.5" thickBot="1" x14ac:dyDescent="0.25">
      <c r="A2" s="307"/>
      <c r="B2" s="308"/>
      <c r="C2" s="309"/>
    </row>
    <row r="3" spans="1:4" s="310" customFormat="1" ht="16.5" thickBot="1" x14ac:dyDescent="0.3">
      <c r="A3" s="419" t="s">
        <v>209</v>
      </c>
      <c r="B3" s="419"/>
      <c r="C3" s="419"/>
      <c r="D3" s="311"/>
    </row>
    <row r="4" spans="1:4" s="310" customFormat="1" ht="15.75" x14ac:dyDescent="0.25">
      <c r="A4" s="312"/>
      <c r="B4" s="313"/>
      <c r="C4" s="313"/>
      <c r="D4" s="311"/>
    </row>
    <row r="5" spans="1:4" s="310" customFormat="1" ht="15.75" x14ac:dyDescent="0.25">
      <c r="A5" s="314"/>
      <c r="B5" s="315"/>
      <c r="C5" s="315"/>
      <c r="D5" s="316"/>
    </row>
    <row r="6" spans="1:4" s="310" customFormat="1" ht="15" x14ac:dyDescent="0.2">
      <c r="A6" s="420" t="s">
        <v>210</v>
      </c>
      <c r="B6" s="420"/>
      <c r="C6" s="317"/>
    </row>
    <row r="7" spans="1:4" s="310" customFormat="1" x14ac:dyDescent="0.2">
      <c r="A7" s="318"/>
      <c r="B7" s="319"/>
      <c r="C7" s="320" t="s">
        <v>211</v>
      </c>
    </row>
    <row r="8" spans="1:4" s="310" customFormat="1" ht="15.75" x14ac:dyDescent="0.25">
      <c r="A8" s="421" t="s">
        <v>212</v>
      </c>
      <c r="B8" s="421"/>
      <c r="C8" s="421"/>
    </row>
    <row r="9" spans="1:4" s="310" customFormat="1" x14ac:dyDescent="0.2">
      <c r="A9" s="307"/>
      <c r="B9" s="321" t="s">
        <v>213</v>
      </c>
    </row>
    <row r="10" spans="1:4" s="310" customFormat="1" x14ac:dyDescent="0.2">
      <c r="A10" s="307"/>
      <c r="B10" s="322" t="s">
        <v>214</v>
      </c>
      <c r="C10" s="323"/>
    </row>
    <row r="11" spans="1:4" s="310" customFormat="1" x14ac:dyDescent="0.2">
      <c r="A11" s="307"/>
      <c r="B11" s="307"/>
      <c r="C11" s="307"/>
    </row>
    <row r="12" spans="1:4" s="310" customFormat="1" x14ac:dyDescent="0.2">
      <c r="A12" s="307"/>
      <c r="B12" s="324"/>
      <c r="C12" s="324"/>
    </row>
    <row r="13" spans="1:4" s="310" customFormat="1" x14ac:dyDescent="0.2">
      <c r="A13" s="325" t="s">
        <v>215</v>
      </c>
      <c r="B13" s="326" t="s">
        <v>149</v>
      </c>
      <c r="C13" s="326" t="s">
        <v>1</v>
      </c>
    </row>
    <row r="14" spans="1:4" s="310" customFormat="1" x14ac:dyDescent="0.2">
      <c r="A14" s="325"/>
      <c r="B14" s="327"/>
      <c r="C14" s="327"/>
    </row>
    <row r="15" spans="1:4" s="310" customFormat="1" x14ac:dyDescent="0.2">
      <c r="A15" s="328" t="s">
        <v>2</v>
      </c>
      <c r="B15" s="422"/>
      <c r="C15" s="422"/>
    </row>
    <row r="16" spans="1:4" s="310" customFormat="1" x14ac:dyDescent="0.2">
      <c r="A16" s="328" t="s">
        <v>3</v>
      </c>
      <c r="B16" s="422"/>
      <c r="C16" s="422"/>
    </row>
    <row r="17" spans="1:6" s="310" customFormat="1" ht="15" x14ac:dyDescent="0.2">
      <c r="A17" s="328" t="s">
        <v>216</v>
      </c>
      <c r="B17" s="423">
        <v>2</v>
      </c>
      <c r="C17" s="423"/>
    </row>
    <row r="18" spans="1:6" s="310" customFormat="1" ht="15" x14ac:dyDescent="0.2">
      <c r="A18" s="329" t="s">
        <v>217</v>
      </c>
      <c r="B18" s="424" t="s">
        <v>218</v>
      </c>
      <c r="C18" s="424"/>
    </row>
    <row r="19" spans="1:6" s="310" customFormat="1" x14ac:dyDescent="0.2">
      <c r="A19" s="328" t="s">
        <v>219</v>
      </c>
      <c r="B19" s="411">
        <v>0</v>
      </c>
      <c r="C19" s="411"/>
      <c r="E19" s="330"/>
      <c r="F19" s="330"/>
    </row>
    <row r="20" spans="1:6" s="310" customFormat="1" x14ac:dyDescent="0.2">
      <c r="A20" s="328" t="s">
        <v>8</v>
      </c>
      <c r="B20" s="425"/>
      <c r="C20" s="425"/>
      <c r="E20" s="330"/>
      <c r="F20" s="330"/>
    </row>
    <row r="21" spans="1:6" s="310" customFormat="1" x14ac:dyDescent="0.2">
      <c r="A21" s="328"/>
      <c r="B21" s="331"/>
      <c r="C21" s="332"/>
      <c r="E21" s="330"/>
      <c r="F21" s="330"/>
    </row>
    <row r="22" spans="1:6" s="310" customFormat="1" x14ac:dyDescent="0.2">
      <c r="A22" s="328" t="s">
        <v>220</v>
      </c>
      <c r="B22" s="426">
        <f>SUM('CR Surf PLS'!C11)</f>
        <v>0</v>
      </c>
      <c r="C22" s="426"/>
      <c r="E22" s="330"/>
      <c r="F22" s="330"/>
    </row>
    <row r="23" spans="1:6" s="310" customFormat="1" x14ac:dyDescent="0.2">
      <c r="A23" s="328" t="s">
        <v>12</v>
      </c>
      <c r="B23" s="410">
        <f>SUM('CR Surf PLS'!B28)</f>
        <v>0</v>
      </c>
      <c r="C23" s="410"/>
    </row>
    <row r="24" spans="1:6" s="310" customFormat="1" x14ac:dyDescent="0.2">
      <c r="A24" s="328" t="s">
        <v>13</v>
      </c>
      <c r="B24" s="410">
        <f>SUM('CR Surf PLS'!B29)</f>
        <v>0</v>
      </c>
      <c r="C24" s="410"/>
    </row>
    <row r="25" spans="1:6" s="310" customFormat="1" x14ac:dyDescent="0.2">
      <c r="A25" s="328" t="s">
        <v>221</v>
      </c>
      <c r="B25" s="411">
        <v>9</v>
      </c>
      <c r="C25" s="411"/>
    </row>
    <row r="26" spans="1:6" s="310" customFormat="1" x14ac:dyDescent="0.2">
      <c r="A26" s="328" t="s">
        <v>222</v>
      </c>
      <c r="B26" s="412" t="s">
        <v>212</v>
      </c>
      <c r="C26" s="412" t="str">
        <f>B26</f>
        <v>PLS</v>
      </c>
    </row>
    <row r="27" spans="1:6" s="310" customFormat="1" x14ac:dyDescent="0.2">
      <c r="A27" s="328" t="s">
        <v>223</v>
      </c>
      <c r="B27" s="411">
        <f>SUM('CR Surf PLS'!C11)</f>
        <v>0</v>
      </c>
      <c r="C27" s="411">
        <f>B27</f>
        <v>0</v>
      </c>
    </row>
    <row r="28" spans="1:6" s="310" customFormat="1" x14ac:dyDescent="0.2">
      <c r="A28" s="328" t="s">
        <v>224</v>
      </c>
      <c r="B28" s="411">
        <f>+[1]surfaces!C23</f>
        <v>0</v>
      </c>
      <c r="C28" s="411">
        <f>B28</f>
        <v>0</v>
      </c>
    </row>
    <row r="29" spans="1:6" s="310" customFormat="1" x14ac:dyDescent="0.2">
      <c r="A29" s="328" t="s">
        <v>225</v>
      </c>
      <c r="B29" s="413"/>
      <c r="C29" s="413">
        <f>B29</f>
        <v>0</v>
      </c>
    </row>
    <row r="30" spans="1:6" s="310" customFormat="1" x14ac:dyDescent="0.2">
      <c r="A30" s="333" t="s">
        <v>149</v>
      </c>
      <c r="B30" s="334"/>
      <c r="C30" s="334"/>
    </row>
    <row r="31" spans="1:6" s="335" customFormat="1" x14ac:dyDescent="0.2"/>
    <row r="32" spans="1:6" s="310" customFormat="1" x14ac:dyDescent="0.2">
      <c r="A32" s="328"/>
      <c r="B32" s="336"/>
      <c r="C32" s="337"/>
    </row>
    <row r="33" spans="1:5" s="310" customFormat="1" x14ac:dyDescent="0.2">
      <c r="A33" s="338" t="s">
        <v>226</v>
      </c>
      <c r="B33" s="414">
        <f>SUM('CR Surf PLS'!D11)</f>
        <v>0</v>
      </c>
      <c r="C33" s="414">
        <f>B33</f>
        <v>0</v>
      </c>
    </row>
    <row r="34" spans="1:5" s="310" customFormat="1" x14ac:dyDescent="0.2">
      <c r="A34" s="338" t="s">
        <v>227</v>
      </c>
      <c r="B34" s="414">
        <f>SUM('CR Surf PLS'!E11)</f>
        <v>0</v>
      </c>
      <c r="C34" s="414">
        <f>B34</f>
        <v>0</v>
      </c>
      <c r="D34" s="309"/>
    </row>
    <row r="35" spans="1:5" s="310" customFormat="1" x14ac:dyDescent="0.2">
      <c r="A35" s="339" t="s">
        <v>228</v>
      </c>
      <c r="B35" s="415">
        <f>B33+(B34/2)</f>
        <v>0</v>
      </c>
      <c r="C35" s="415"/>
      <c r="E35" s="340"/>
    </row>
    <row r="36" spans="1:5" s="310" customFormat="1" x14ac:dyDescent="0.2">
      <c r="A36" s="339"/>
      <c r="B36" s="341"/>
      <c r="C36" s="341"/>
      <c r="E36" s="340"/>
    </row>
    <row r="37" spans="1:5" s="310" customFormat="1" x14ac:dyDescent="0.2">
      <c r="A37" s="338"/>
      <c r="B37" s="342"/>
      <c r="C37" s="343"/>
    </row>
    <row r="38" spans="1:5" s="310" customFormat="1" x14ac:dyDescent="0.2">
      <c r="A38" s="338"/>
      <c r="B38" s="342"/>
      <c r="C38" s="342"/>
    </row>
    <row r="39" spans="1:5" s="310" customFormat="1" x14ac:dyDescent="0.2">
      <c r="A39" s="344" t="s">
        <v>229</v>
      </c>
      <c r="B39" s="416">
        <f>[1]surfaces!D23</f>
        <v>0</v>
      </c>
      <c r="C39" s="416">
        <f>B39</f>
        <v>0</v>
      </c>
    </row>
    <row r="40" spans="1:5" s="310" customFormat="1" x14ac:dyDescent="0.2">
      <c r="A40" s="344" t="s">
        <v>230</v>
      </c>
      <c r="B40" s="417">
        <f>[1]surfaces!E23</f>
        <v>0</v>
      </c>
      <c r="C40" s="417">
        <f>B40</f>
        <v>0</v>
      </c>
    </row>
    <row r="41" spans="1:5" s="310" customFormat="1" x14ac:dyDescent="0.2">
      <c r="A41" s="345" t="s">
        <v>231</v>
      </c>
      <c r="B41" s="409">
        <f>B39+(B40/2)</f>
        <v>0</v>
      </c>
      <c r="C41" s="409"/>
    </row>
    <row r="42" spans="1:5" s="310" customFormat="1" x14ac:dyDescent="0.2">
      <c r="A42" s="344"/>
      <c r="B42" s="346"/>
      <c r="C42" s="347"/>
    </row>
    <row r="43" spans="1:5" s="310" customFormat="1" x14ac:dyDescent="0.2">
      <c r="A43" s="345" t="s">
        <v>232</v>
      </c>
      <c r="B43" s="406" t="e">
        <f>0.77*(1+B27*(20/B35))</f>
        <v>#DIV/0!</v>
      </c>
      <c r="C43" s="406"/>
    </row>
    <row r="44" spans="1:5" s="310" customFormat="1" ht="12.75" hidden="1" customHeight="1" x14ac:dyDescent="0.2">
      <c r="A44" s="328"/>
      <c r="B44" s="348" t="e">
        <f>0.77*(1+B29*(20/B42))</f>
        <v>#DIV/0!</v>
      </c>
      <c r="C44" s="349"/>
    </row>
    <row r="45" spans="1:5" s="310" customFormat="1" hidden="1" x14ac:dyDescent="0.2">
      <c r="A45" s="328"/>
      <c r="B45" s="348" t="e">
        <f>0.77*(1+B30*(20/B43))</f>
        <v>#DIV/0!</v>
      </c>
      <c r="C45" s="350"/>
    </row>
    <row r="46" spans="1:5" s="310" customFormat="1" hidden="1" x14ac:dyDescent="0.2">
      <c r="A46" s="351" t="s">
        <v>149</v>
      </c>
      <c r="B46" s="348" t="e">
        <f>0.77*(1+B31*(20/B44))</f>
        <v>#DIV/0!</v>
      </c>
      <c r="C46" s="352"/>
    </row>
    <row r="47" spans="1:5" s="335" customFormat="1" hidden="1" x14ac:dyDescent="0.2">
      <c r="A47" s="351" t="s">
        <v>149</v>
      </c>
      <c r="B47" s="348" t="e">
        <f>0.77*(1+B32*(20/B45))</f>
        <v>#DIV/0!</v>
      </c>
      <c r="C47" s="353"/>
    </row>
    <row r="48" spans="1:5" s="335" customFormat="1" x14ac:dyDescent="0.2">
      <c r="A48" s="354" t="s">
        <v>233</v>
      </c>
      <c r="B48" s="406" t="e">
        <f>0.77*(1+B27*(20/B33))</f>
        <v>#DIV/0!</v>
      </c>
      <c r="C48" s="406"/>
    </row>
    <row r="49" spans="1:4" s="355" customFormat="1" x14ac:dyDescent="0.2">
      <c r="A49" s="351" t="s">
        <v>234</v>
      </c>
      <c r="B49" s="407">
        <f>B33+B39</f>
        <v>0</v>
      </c>
      <c r="C49" s="407"/>
    </row>
    <row r="50" spans="1:4" s="355" customFormat="1" x14ac:dyDescent="0.2">
      <c r="A50" s="351" t="s">
        <v>235</v>
      </c>
      <c r="B50" s="407">
        <f>B34+B40</f>
        <v>0</v>
      </c>
      <c r="C50" s="407"/>
    </row>
    <row r="51" spans="1:4" s="355" customFormat="1" ht="15" x14ac:dyDescent="0.3">
      <c r="A51" s="356" t="s">
        <v>236</v>
      </c>
      <c r="B51" s="408">
        <f>B49+(B50/2)</f>
        <v>0</v>
      </c>
      <c r="C51" s="408"/>
    </row>
    <row r="52" spans="1:4" s="355" customFormat="1" x14ac:dyDescent="0.2">
      <c r="A52" s="351"/>
      <c r="B52" s="357"/>
      <c r="C52" s="357"/>
    </row>
    <row r="53" spans="1:4" s="310" customFormat="1" x14ac:dyDescent="0.2">
      <c r="A53" s="358"/>
      <c r="B53" s="359"/>
      <c r="C53" s="359"/>
    </row>
    <row r="54" spans="1:4" s="310" customFormat="1" ht="17.25" x14ac:dyDescent="0.3">
      <c r="A54" s="360" t="s">
        <v>237</v>
      </c>
      <c r="B54" s="361"/>
      <c r="C54" s="361"/>
    </row>
    <row r="55" spans="1:4" s="310" customFormat="1" x14ac:dyDescent="0.2">
      <c r="A55" s="307" t="s">
        <v>149</v>
      </c>
      <c r="B55" s="362" t="s">
        <v>149</v>
      </c>
      <c r="C55" s="363" t="s">
        <v>1</v>
      </c>
    </row>
    <row r="56" spans="1:4" s="310" customFormat="1" x14ac:dyDescent="0.2">
      <c r="A56" s="328" t="s">
        <v>238</v>
      </c>
      <c r="B56" s="364"/>
      <c r="C56" s="365">
        <v>9.75</v>
      </c>
    </row>
    <row r="57" spans="1:4" s="310" customFormat="1" ht="18" x14ac:dyDescent="0.25">
      <c r="A57" s="366" t="s">
        <v>239</v>
      </c>
      <c r="B57" s="367"/>
      <c r="C57" s="368" t="e">
        <f>B43*C56</f>
        <v>#DIV/0!</v>
      </c>
    </row>
    <row r="58" spans="1:4" s="310" customFormat="1" x14ac:dyDescent="0.2">
      <c r="A58" s="369" t="s">
        <v>240</v>
      </c>
      <c r="B58" s="370"/>
      <c r="C58" s="371" t="e">
        <f>(B48*C56*1.25*B33)/B35</f>
        <v>#DIV/0!</v>
      </c>
    </row>
    <row r="59" spans="1:4" s="310" customFormat="1" ht="13.15" customHeight="1" x14ac:dyDescent="0.2">
      <c r="A59" s="328"/>
      <c r="B59" s="372"/>
      <c r="C59" s="373"/>
      <c r="D59" s="340"/>
    </row>
    <row r="60" spans="1:4" s="310" customFormat="1" ht="15.95" customHeight="1" x14ac:dyDescent="0.2">
      <c r="A60"/>
      <c r="B60" s="333"/>
      <c r="C60" s="374" t="s">
        <v>241</v>
      </c>
    </row>
  </sheetData>
  <mergeCells count="29">
    <mergeCell ref="B23:C23"/>
    <mergeCell ref="A1:C1"/>
    <mergeCell ref="A3:C3"/>
    <mergeCell ref="A6:B6"/>
    <mergeCell ref="A8:C8"/>
    <mergeCell ref="B15:C15"/>
    <mergeCell ref="B16:C16"/>
    <mergeCell ref="B17:C17"/>
    <mergeCell ref="B18:C18"/>
    <mergeCell ref="B19:C19"/>
    <mergeCell ref="B20:C20"/>
    <mergeCell ref="B22:C22"/>
    <mergeCell ref="B41:C41"/>
    <mergeCell ref="B24:C24"/>
    <mergeCell ref="B25:C25"/>
    <mergeCell ref="B26:C26"/>
    <mergeCell ref="B27:C27"/>
    <mergeCell ref="B28:C28"/>
    <mergeCell ref="B29:C29"/>
    <mergeCell ref="B33:C33"/>
    <mergeCell ref="B34:C34"/>
    <mergeCell ref="B35:C35"/>
    <mergeCell ref="B39:C39"/>
    <mergeCell ref="B40:C40"/>
    <mergeCell ref="B43:C43"/>
    <mergeCell ref="B48:C48"/>
    <mergeCell ref="B49:C49"/>
    <mergeCell ref="B50:C50"/>
    <mergeCell ref="B51:C51"/>
  </mergeCells>
  <dataValidations count="3">
    <dataValidation type="list" operator="equal" allowBlank="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"A,B1,B2,C"</formula1>
      <formula2>0</formula2>
    </dataValidation>
    <dataValidation type="list" operator="equal"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"2,3"</formula1>
      <formula2>0</formula2>
    </dataValidation>
    <dataValidation type="list" operator="equal" allowBlank="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"Zone II - COLLECTIF NEUF,Zone III - COLLECTIF NEUF"</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15" workbookViewId="0">
      <selection activeCell="I47" sqref="I47"/>
    </sheetView>
  </sheetViews>
  <sheetFormatPr baseColWidth="10" defaultRowHeight="12.75" x14ac:dyDescent="0.2"/>
  <cols>
    <col min="1" max="2" width="12.42578125" customWidth="1"/>
    <col min="3" max="3" width="14.28515625" customWidth="1"/>
    <col min="4" max="4" width="16.85546875" customWidth="1"/>
    <col min="5" max="5" width="15.7109375" customWidth="1"/>
    <col min="6" max="6" width="15.42578125" customWidth="1"/>
    <col min="8" max="9" width="13.28515625" customWidth="1"/>
    <col min="10" max="10" width="13.42578125" customWidth="1"/>
    <col min="11" max="11" width="16.7109375" customWidth="1"/>
    <col min="12" max="12" width="15.42578125" customWidth="1"/>
    <col min="13" max="13" width="14.85546875" customWidth="1"/>
  </cols>
  <sheetData>
    <row r="1" spans="1:13" ht="18" x14ac:dyDescent="0.25">
      <c r="A1" s="427" t="s">
        <v>126</v>
      </c>
      <c r="B1" s="427"/>
      <c r="C1" s="427"/>
      <c r="D1" s="427"/>
      <c r="E1" s="427"/>
      <c r="F1" s="427"/>
      <c r="G1" s="427"/>
      <c r="H1" s="427"/>
      <c r="I1" s="427"/>
      <c r="J1" s="427"/>
      <c r="K1" s="427"/>
      <c r="L1" s="427"/>
      <c r="M1" s="427"/>
    </row>
    <row r="3" spans="1:13" ht="15.75" x14ac:dyDescent="0.25">
      <c r="A3" s="428" t="s">
        <v>48</v>
      </c>
      <c r="B3" s="428"/>
      <c r="C3" s="428"/>
      <c r="D3" s="428"/>
      <c r="E3" s="428"/>
      <c r="F3" s="428"/>
      <c r="H3" s="428" t="s">
        <v>51</v>
      </c>
      <c r="I3" s="428"/>
      <c r="J3" s="428"/>
      <c r="K3" s="428"/>
      <c r="L3" s="428"/>
      <c r="M3" s="428"/>
    </row>
    <row r="4" spans="1:13" x14ac:dyDescent="0.2">
      <c r="A4" s="172" t="s">
        <v>119</v>
      </c>
      <c r="B4" s="177" t="s">
        <v>125</v>
      </c>
      <c r="C4" s="172" t="s">
        <v>120</v>
      </c>
      <c r="D4" s="172" t="s">
        <v>121</v>
      </c>
      <c r="E4" s="172" t="s">
        <v>122</v>
      </c>
      <c r="F4" s="173" t="s">
        <v>123</v>
      </c>
      <c r="H4" s="172" t="s">
        <v>119</v>
      </c>
      <c r="I4" s="177" t="s">
        <v>125</v>
      </c>
      <c r="J4" s="172" t="s">
        <v>120</v>
      </c>
      <c r="K4" s="172" t="s">
        <v>121</v>
      </c>
      <c r="L4" s="172" t="s">
        <v>122</v>
      </c>
      <c r="M4" s="173" t="s">
        <v>123</v>
      </c>
    </row>
    <row r="5" spans="1:13" x14ac:dyDescent="0.2">
      <c r="A5" s="171"/>
      <c r="B5" s="171">
        <f>IF(A5&lt;&gt;0,1,0)</f>
        <v>0</v>
      </c>
      <c r="C5" s="171">
        <v>0</v>
      </c>
      <c r="D5" s="171">
        <v>0</v>
      </c>
      <c r="E5" s="171">
        <v>0</v>
      </c>
      <c r="F5" s="171">
        <f>SUM(C5)+((D5+E5)/2)</f>
        <v>0</v>
      </c>
      <c r="H5" s="171">
        <v>0</v>
      </c>
      <c r="I5" s="171">
        <f>IF(H5&lt;&gt;0,1,0)</f>
        <v>0</v>
      </c>
      <c r="J5" s="171">
        <v>0</v>
      </c>
      <c r="K5" s="171">
        <v>0</v>
      </c>
      <c r="L5" s="171">
        <v>0</v>
      </c>
      <c r="M5" s="401">
        <v>0</v>
      </c>
    </row>
    <row r="6" spans="1:13" x14ac:dyDescent="0.2">
      <c r="A6" s="171"/>
      <c r="B6" s="171">
        <f t="shared" ref="B6:B17" si="0">IF(A6&lt;&gt;0,1,0)</f>
        <v>0</v>
      </c>
      <c r="C6" s="171">
        <v>0</v>
      </c>
      <c r="D6" s="171">
        <v>0</v>
      </c>
      <c r="E6" s="171">
        <v>0</v>
      </c>
      <c r="F6" s="171">
        <f t="shared" ref="F6:F17" si="1">SUM(C6)+((D6+E6)/2)</f>
        <v>0</v>
      </c>
      <c r="H6" s="171"/>
      <c r="I6" s="171">
        <f t="shared" ref="I6:I17" si="2">IF(H6&lt;&gt;0,1,0)</f>
        <v>0</v>
      </c>
      <c r="J6" s="171"/>
      <c r="K6" s="171"/>
      <c r="L6" s="171"/>
      <c r="M6" s="171">
        <f t="shared" ref="M6:M17" si="3">SUM(J6)+((K6+L6)/2)</f>
        <v>0</v>
      </c>
    </row>
    <row r="7" spans="1:13" x14ac:dyDescent="0.2">
      <c r="A7" s="171"/>
      <c r="B7" s="171">
        <f t="shared" si="0"/>
        <v>0</v>
      </c>
      <c r="C7" s="171"/>
      <c r="D7" s="171"/>
      <c r="E7" s="171"/>
      <c r="F7" s="171">
        <f t="shared" si="1"/>
        <v>0</v>
      </c>
      <c r="H7" s="171"/>
      <c r="I7" s="171">
        <f t="shared" si="2"/>
        <v>0</v>
      </c>
      <c r="J7" s="171"/>
      <c r="K7" s="171"/>
      <c r="L7" s="171"/>
      <c r="M7" s="171">
        <f t="shared" si="3"/>
        <v>0</v>
      </c>
    </row>
    <row r="8" spans="1:13" x14ac:dyDescent="0.2">
      <c r="A8" s="171"/>
      <c r="B8" s="171">
        <f t="shared" si="0"/>
        <v>0</v>
      </c>
      <c r="C8" s="171"/>
      <c r="D8" s="171"/>
      <c r="E8" s="171"/>
      <c r="F8" s="171">
        <f t="shared" si="1"/>
        <v>0</v>
      </c>
      <c r="H8" s="171"/>
      <c r="I8" s="171">
        <f t="shared" si="2"/>
        <v>0</v>
      </c>
      <c r="J8" s="171"/>
      <c r="K8" s="171"/>
      <c r="L8" s="171"/>
      <c r="M8" s="171">
        <f t="shared" si="3"/>
        <v>0</v>
      </c>
    </row>
    <row r="9" spans="1:13" x14ac:dyDescent="0.2">
      <c r="A9" s="171"/>
      <c r="B9" s="171">
        <f t="shared" si="0"/>
        <v>0</v>
      </c>
      <c r="C9" s="171"/>
      <c r="D9" s="171"/>
      <c r="E9" s="171"/>
      <c r="F9" s="171">
        <f t="shared" si="1"/>
        <v>0</v>
      </c>
      <c r="H9" s="171"/>
      <c r="I9" s="171">
        <f t="shared" si="2"/>
        <v>0</v>
      </c>
      <c r="J9" s="171"/>
      <c r="K9" s="171"/>
      <c r="L9" s="171"/>
      <c r="M9" s="171">
        <f t="shared" si="3"/>
        <v>0</v>
      </c>
    </row>
    <row r="10" spans="1:13" x14ac:dyDescent="0.2">
      <c r="A10" s="171"/>
      <c r="B10" s="171">
        <f t="shared" si="0"/>
        <v>0</v>
      </c>
      <c r="C10" s="171"/>
      <c r="D10" s="171"/>
      <c r="E10" s="171"/>
      <c r="F10" s="171">
        <f t="shared" si="1"/>
        <v>0</v>
      </c>
      <c r="H10" s="171"/>
      <c r="I10" s="171">
        <f t="shared" si="2"/>
        <v>0</v>
      </c>
      <c r="J10" s="171"/>
      <c r="K10" s="171"/>
      <c r="L10" s="171"/>
      <c r="M10" s="171">
        <f t="shared" si="3"/>
        <v>0</v>
      </c>
    </row>
    <row r="11" spans="1:13" x14ac:dyDescent="0.2">
      <c r="A11" s="171"/>
      <c r="B11" s="171">
        <f t="shared" si="0"/>
        <v>0</v>
      </c>
      <c r="C11" s="171"/>
      <c r="D11" s="171"/>
      <c r="E11" s="171"/>
      <c r="F11" s="171">
        <f t="shared" si="1"/>
        <v>0</v>
      </c>
      <c r="H11" s="171"/>
      <c r="I11" s="171">
        <f t="shared" si="2"/>
        <v>0</v>
      </c>
      <c r="J11" s="171"/>
      <c r="K11" s="171"/>
      <c r="L11" s="171"/>
      <c r="M11" s="171">
        <f t="shared" si="3"/>
        <v>0</v>
      </c>
    </row>
    <row r="12" spans="1:13" x14ac:dyDescent="0.2">
      <c r="A12" s="171"/>
      <c r="B12" s="171">
        <f t="shared" si="0"/>
        <v>0</v>
      </c>
      <c r="C12" s="171"/>
      <c r="D12" s="171"/>
      <c r="E12" s="171"/>
      <c r="F12" s="171">
        <f t="shared" si="1"/>
        <v>0</v>
      </c>
      <c r="H12" s="171"/>
      <c r="I12" s="171">
        <f t="shared" si="2"/>
        <v>0</v>
      </c>
      <c r="J12" s="171"/>
      <c r="K12" s="171"/>
      <c r="L12" s="171"/>
      <c r="M12" s="171">
        <f t="shared" si="3"/>
        <v>0</v>
      </c>
    </row>
    <row r="13" spans="1:13" x14ac:dyDescent="0.2">
      <c r="A13" s="171"/>
      <c r="B13" s="171">
        <f t="shared" si="0"/>
        <v>0</v>
      </c>
      <c r="C13" s="171"/>
      <c r="D13" s="171"/>
      <c r="E13" s="171"/>
      <c r="F13" s="171">
        <f t="shared" si="1"/>
        <v>0</v>
      </c>
      <c r="H13" s="171"/>
      <c r="I13" s="171">
        <f t="shared" si="2"/>
        <v>0</v>
      </c>
      <c r="J13" s="171"/>
      <c r="K13" s="171"/>
      <c r="L13" s="171"/>
      <c r="M13" s="171">
        <f t="shared" si="3"/>
        <v>0</v>
      </c>
    </row>
    <row r="14" spans="1:13" x14ac:dyDescent="0.2">
      <c r="A14" s="171"/>
      <c r="B14" s="171">
        <f t="shared" si="0"/>
        <v>0</v>
      </c>
      <c r="C14" s="171"/>
      <c r="D14" s="171"/>
      <c r="E14" s="171"/>
      <c r="F14" s="171">
        <f t="shared" si="1"/>
        <v>0</v>
      </c>
      <c r="H14" s="171"/>
      <c r="I14" s="171">
        <f t="shared" si="2"/>
        <v>0</v>
      </c>
      <c r="J14" s="171"/>
      <c r="K14" s="171"/>
      <c r="L14" s="171"/>
      <c r="M14" s="171">
        <f t="shared" si="3"/>
        <v>0</v>
      </c>
    </row>
    <row r="15" spans="1:13" x14ac:dyDescent="0.2">
      <c r="A15" s="171"/>
      <c r="B15" s="171">
        <f t="shared" si="0"/>
        <v>0</v>
      </c>
      <c r="C15" s="171"/>
      <c r="D15" s="171"/>
      <c r="E15" s="171"/>
      <c r="F15" s="171">
        <f t="shared" si="1"/>
        <v>0</v>
      </c>
      <c r="H15" s="171"/>
      <c r="I15" s="171">
        <f t="shared" si="2"/>
        <v>0</v>
      </c>
      <c r="J15" s="171"/>
      <c r="K15" s="171"/>
      <c r="L15" s="171"/>
      <c r="M15" s="171">
        <f t="shared" si="3"/>
        <v>0</v>
      </c>
    </row>
    <row r="16" spans="1:13" x14ac:dyDescent="0.2">
      <c r="A16" s="171"/>
      <c r="B16" s="171">
        <f t="shared" si="0"/>
        <v>0</v>
      </c>
      <c r="C16" s="171"/>
      <c r="D16" s="171"/>
      <c r="E16" s="171"/>
      <c r="F16" s="171">
        <f t="shared" si="1"/>
        <v>0</v>
      </c>
      <c r="H16" s="171"/>
      <c r="I16" s="171">
        <f t="shared" si="2"/>
        <v>0</v>
      </c>
      <c r="J16" s="171"/>
      <c r="K16" s="171"/>
      <c r="L16" s="171"/>
      <c r="M16" s="171">
        <f t="shared" si="3"/>
        <v>0</v>
      </c>
    </row>
    <row r="17" spans="1:13" ht="13.5" thickBot="1" x14ac:dyDescent="0.25">
      <c r="A17" s="171"/>
      <c r="B17" s="171">
        <f t="shared" si="0"/>
        <v>0</v>
      </c>
      <c r="C17" s="175"/>
      <c r="D17" s="175"/>
      <c r="E17" s="175"/>
      <c r="F17" s="171">
        <f t="shared" si="1"/>
        <v>0</v>
      </c>
      <c r="H17" s="171"/>
      <c r="I17" s="171">
        <f t="shared" si="2"/>
        <v>0</v>
      </c>
      <c r="J17" s="175"/>
      <c r="K17" s="175"/>
      <c r="L17" s="175"/>
      <c r="M17" s="171">
        <f t="shared" si="3"/>
        <v>0</v>
      </c>
    </row>
    <row r="18" spans="1:13" ht="22.5" customHeight="1" thickBot="1" x14ac:dyDescent="0.3">
      <c r="A18" s="174" t="s">
        <v>124</v>
      </c>
      <c r="B18" s="178">
        <f>SUM(B5:B17)</f>
        <v>0</v>
      </c>
      <c r="C18" s="176">
        <f>SUM(C5:C17)</f>
        <v>0</v>
      </c>
      <c r="D18" s="176">
        <f>SUM(D5:D17)</f>
        <v>0</v>
      </c>
      <c r="E18" s="176">
        <f>SUM(E5:E17)</f>
        <v>0</v>
      </c>
      <c r="F18" s="176">
        <f>SUM(F5:F17)</f>
        <v>0</v>
      </c>
      <c r="H18" s="174" t="s">
        <v>124</v>
      </c>
      <c r="I18" s="178">
        <f>SUM(I5:I17)</f>
        <v>0</v>
      </c>
      <c r="J18" s="176">
        <f>SUM(J5:J17)</f>
        <v>0</v>
      </c>
      <c r="K18" s="176">
        <f>SUM(K5:K17)</f>
        <v>0</v>
      </c>
      <c r="L18" s="176">
        <f>SUM(L5:L17)</f>
        <v>0</v>
      </c>
      <c r="M18" s="176">
        <f>SUM(M5:M17)</f>
        <v>0</v>
      </c>
    </row>
    <row r="21" spans="1:13" ht="15.75" x14ac:dyDescent="0.25">
      <c r="A21" s="428" t="s">
        <v>49</v>
      </c>
      <c r="B21" s="428"/>
      <c r="C21" s="428"/>
      <c r="D21" s="428"/>
      <c r="E21" s="428"/>
      <c r="F21" s="428"/>
      <c r="H21" s="179" t="s">
        <v>52</v>
      </c>
      <c r="I21" s="179"/>
      <c r="J21" s="179"/>
      <c r="K21" s="179"/>
      <c r="L21" s="179"/>
      <c r="M21" s="179"/>
    </row>
    <row r="22" spans="1:13" x14ac:dyDescent="0.2">
      <c r="A22" s="172" t="s">
        <v>119</v>
      </c>
      <c r="B22" s="172" t="s">
        <v>125</v>
      </c>
      <c r="C22" s="172" t="s">
        <v>120</v>
      </c>
      <c r="D22" s="172" t="s">
        <v>121</v>
      </c>
      <c r="E22" s="172" t="s">
        <v>122</v>
      </c>
      <c r="F22" s="173" t="s">
        <v>123</v>
      </c>
      <c r="H22" s="172" t="s">
        <v>119</v>
      </c>
      <c r="I22" s="172" t="s">
        <v>125</v>
      </c>
      <c r="J22" s="172" t="s">
        <v>120</v>
      </c>
      <c r="K22" s="172" t="s">
        <v>121</v>
      </c>
      <c r="L22" s="172" t="s">
        <v>122</v>
      </c>
      <c r="M22" s="173" t="s">
        <v>123</v>
      </c>
    </row>
    <row r="23" spans="1:13" x14ac:dyDescent="0.2">
      <c r="A23" s="171"/>
      <c r="B23" s="171">
        <f>IF(A23&lt;&gt;0,1,0)</f>
        <v>0</v>
      </c>
      <c r="C23" s="171"/>
      <c r="D23" s="171"/>
      <c r="E23" s="171"/>
      <c r="F23" s="171">
        <f t="shared" ref="F23:F29" si="4">SUM(C23)+((D23+E23)/2)</f>
        <v>0</v>
      </c>
      <c r="H23" s="171"/>
      <c r="I23" s="171">
        <f>IF(H23&lt;&gt;0,1,0)</f>
        <v>0</v>
      </c>
      <c r="J23" s="171"/>
      <c r="K23" s="171"/>
      <c r="L23" s="171"/>
      <c r="M23" s="171">
        <f t="shared" ref="M23:M27" si="5">SUM(J23)+((K23+L23)/2)</f>
        <v>0</v>
      </c>
    </row>
    <row r="24" spans="1:13" x14ac:dyDescent="0.2">
      <c r="A24" s="171"/>
      <c r="B24" s="171">
        <f t="shared" ref="B24:B31" si="6">IF(A24&lt;&gt;0,1,0)</f>
        <v>0</v>
      </c>
      <c r="C24" s="171"/>
      <c r="D24" s="171"/>
      <c r="E24" s="171"/>
      <c r="F24" s="171">
        <f t="shared" si="4"/>
        <v>0</v>
      </c>
      <c r="H24" s="171"/>
      <c r="I24" s="171">
        <f t="shared" ref="I24:I31" si="7">IF(H24&lt;&gt;0,1,0)</f>
        <v>0</v>
      </c>
      <c r="J24" s="171"/>
      <c r="K24" s="171"/>
      <c r="L24" s="171"/>
      <c r="M24" s="171">
        <f t="shared" si="5"/>
        <v>0</v>
      </c>
    </row>
    <row r="25" spans="1:13" x14ac:dyDescent="0.2">
      <c r="A25" s="171"/>
      <c r="B25" s="171">
        <f t="shared" si="6"/>
        <v>0</v>
      </c>
      <c r="C25" s="171"/>
      <c r="D25" s="171"/>
      <c r="E25" s="171"/>
      <c r="F25" s="171">
        <f t="shared" si="4"/>
        <v>0</v>
      </c>
      <c r="H25" s="171"/>
      <c r="I25" s="171">
        <f t="shared" si="7"/>
        <v>0</v>
      </c>
      <c r="J25" s="171"/>
      <c r="K25" s="171"/>
      <c r="L25" s="171"/>
      <c r="M25" s="171">
        <f t="shared" si="5"/>
        <v>0</v>
      </c>
    </row>
    <row r="26" spans="1:13" x14ac:dyDescent="0.2">
      <c r="A26" s="171"/>
      <c r="B26" s="171">
        <f t="shared" si="6"/>
        <v>0</v>
      </c>
      <c r="C26" s="171"/>
      <c r="D26" s="171"/>
      <c r="E26" s="171"/>
      <c r="F26" s="171">
        <f t="shared" si="4"/>
        <v>0</v>
      </c>
      <c r="H26" s="171"/>
      <c r="I26" s="171">
        <f t="shared" si="7"/>
        <v>0</v>
      </c>
      <c r="J26" s="171"/>
      <c r="K26" s="171"/>
      <c r="L26" s="171"/>
      <c r="M26" s="171">
        <f t="shared" si="5"/>
        <v>0</v>
      </c>
    </row>
    <row r="27" spans="1:13" x14ac:dyDescent="0.2">
      <c r="A27" s="171"/>
      <c r="B27" s="171">
        <f t="shared" si="6"/>
        <v>0</v>
      </c>
      <c r="C27" s="171"/>
      <c r="D27" s="171"/>
      <c r="E27" s="171"/>
      <c r="F27" s="171">
        <f t="shared" si="4"/>
        <v>0</v>
      </c>
      <c r="H27" s="171"/>
      <c r="I27" s="171">
        <f t="shared" si="7"/>
        <v>0</v>
      </c>
      <c r="J27" s="171"/>
      <c r="K27" s="171"/>
      <c r="L27" s="171"/>
      <c r="M27" s="171">
        <f t="shared" si="5"/>
        <v>0</v>
      </c>
    </row>
    <row r="28" spans="1:13" x14ac:dyDescent="0.2">
      <c r="A28" s="171"/>
      <c r="B28" s="171">
        <f t="shared" si="6"/>
        <v>0</v>
      </c>
      <c r="C28" s="171"/>
      <c r="D28" s="171"/>
      <c r="E28" s="171"/>
      <c r="F28" s="171">
        <f t="shared" si="4"/>
        <v>0</v>
      </c>
      <c r="H28" s="171"/>
      <c r="I28" s="171">
        <f t="shared" si="7"/>
        <v>0</v>
      </c>
      <c r="J28" s="171"/>
      <c r="K28" s="171"/>
      <c r="L28" s="171"/>
      <c r="M28" s="171">
        <f t="shared" ref="M28:M31" si="8">SUM(J28)+((K28+L28)/2)</f>
        <v>0</v>
      </c>
    </row>
    <row r="29" spans="1:13" x14ac:dyDescent="0.2">
      <c r="A29" s="171"/>
      <c r="B29" s="171">
        <f t="shared" si="6"/>
        <v>0</v>
      </c>
      <c r="C29" s="171"/>
      <c r="D29" s="171"/>
      <c r="E29" s="171"/>
      <c r="F29" s="171">
        <f t="shared" si="4"/>
        <v>0</v>
      </c>
      <c r="H29" s="171"/>
      <c r="I29" s="171">
        <f t="shared" si="7"/>
        <v>0</v>
      </c>
      <c r="J29" s="171"/>
      <c r="K29" s="171"/>
      <c r="L29" s="171"/>
      <c r="M29" s="171">
        <f t="shared" si="8"/>
        <v>0</v>
      </c>
    </row>
    <row r="30" spans="1:13" x14ac:dyDescent="0.2">
      <c r="A30" s="171"/>
      <c r="B30" s="171">
        <f t="shared" si="6"/>
        <v>0</v>
      </c>
      <c r="C30" s="171"/>
      <c r="D30" s="171"/>
      <c r="E30" s="171"/>
      <c r="F30" s="171">
        <f t="shared" ref="F30:F31" si="9">SUM(C30)+((D30+E30)/2)</f>
        <v>0</v>
      </c>
      <c r="H30" s="171"/>
      <c r="I30" s="171">
        <f t="shared" si="7"/>
        <v>0</v>
      </c>
      <c r="J30" s="171"/>
      <c r="K30" s="171"/>
      <c r="L30" s="171"/>
      <c r="M30" s="171">
        <f t="shared" si="8"/>
        <v>0</v>
      </c>
    </row>
    <row r="31" spans="1:13" ht="13.5" thickBot="1" x14ac:dyDescent="0.25">
      <c r="A31" s="171"/>
      <c r="B31" s="171">
        <f t="shared" si="6"/>
        <v>0</v>
      </c>
      <c r="C31" s="175"/>
      <c r="D31" s="175"/>
      <c r="E31" s="175"/>
      <c r="F31" s="171">
        <f t="shared" si="9"/>
        <v>0</v>
      </c>
      <c r="H31" s="171"/>
      <c r="I31" s="171">
        <f t="shared" si="7"/>
        <v>0</v>
      </c>
      <c r="J31" s="175"/>
      <c r="K31" s="175"/>
      <c r="L31" s="175"/>
      <c r="M31" s="171">
        <f t="shared" si="8"/>
        <v>0</v>
      </c>
    </row>
    <row r="32" spans="1:13" ht="23.25" customHeight="1" thickBot="1" x14ac:dyDescent="0.3">
      <c r="A32" s="174" t="s">
        <v>124</v>
      </c>
      <c r="B32" s="178">
        <f>SUM(B23:B31)</f>
        <v>0</v>
      </c>
      <c r="C32" s="176">
        <f>SUM(C23:C31)</f>
        <v>0</v>
      </c>
      <c r="D32" s="176">
        <f>SUM(D23:D31)</f>
        <v>0</v>
      </c>
      <c r="E32" s="176">
        <f>SUM(E23:E31)</f>
        <v>0</v>
      </c>
      <c r="F32" s="176">
        <f>SUM(F23:F31)</f>
        <v>0</v>
      </c>
      <c r="H32" s="174" t="s">
        <v>124</v>
      </c>
      <c r="I32" s="178">
        <f>SUM(I23:I31)</f>
        <v>0</v>
      </c>
      <c r="J32" s="176">
        <f>SUM(J23:J31)</f>
        <v>0</v>
      </c>
      <c r="K32" s="176">
        <f>SUM(K23:K31)</f>
        <v>0</v>
      </c>
      <c r="L32" s="176">
        <f>SUM(L23:L31)</f>
        <v>0</v>
      </c>
      <c r="M32" s="176">
        <f>SUM(M23:M31)</f>
        <v>0</v>
      </c>
    </row>
    <row r="35" spans="1:13" ht="15.75" x14ac:dyDescent="0.25">
      <c r="A35" s="428" t="s">
        <v>50</v>
      </c>
      <c r="B35" s="428"/>
      <c r="C35" s="428"/>
      <c r="D35" s="428"/>
      <c r="E35" s="428"/>
      <c r="F35" s="428"/>
      <c r="H35" s="428" t="s">
        <v>53</v>
      </c>
      <c r="I35" s="428"/>
      <c r="J35" s="428"/>
      <c r="K35" s="428"/>
      <c r="L35" s="428"/>
      <c r="M35" s="428"/>
    </row>
    <row r="36" spans="1:13" x14ac:dyDescent="0.2">
      <c r="A36" s="172" t="s">
        <v>119</v>
      </c>
      <c r="B36" s="172" t="s">
        <v>125</v>
      </c>
      <c r="C36" s="172" t="s">
        <v>120</v>
      </c>
      <c r="D36" s="172" t="s">
        <v>121</v>
      </c>
      <c r="E36" s="172" t="s">
        <v>122</v>
      </c>
      <c r="F36" s="173" t="s">
        <v>123</v>
      </c>
      <c r="H36" s="172" t="s">
        <v>119</v>
      </c>
      <c r="I36" s="172" t="s">
        <v>125</v>
      </c>
      <c r="J36" s="172" t="s">
        <v>120</v>
      </c>
      <c r="K36" s="172" t="s">
        <v>121</v>
      </c>
      <c r="L36" s="172" t="s">
        <v>122</v>
      </c>
      <c r="M36" s="173" t="s">
        <v>123</v>
      </c>
    </row>
    <row r="37" spans="1:13" x14ac:dyDescent="0.2">
      <c r="A37" s="171"/>
      <c r="B37" s="171">
        <f>IF(A37&lt;&gt;0,1,0)</f>
        <v>0</v>
      </c>
      <c r="C37" s="171"/>
      <c r="D37" s="171"/>
      <c r="E37" s="171"/>
      <c r="F37" s="171">
        <f t="shared" ref="F37:F51" si="10">SUM(C37)+((D37+E37)/2)</f>
        <v>0</v>
      </c>
      <c r="H37" s="171"/>
      <c r="I37" s="171">
        <f>IF(H37&lt;&gt;0,1,0)</f>
        <v>0</v>
      </c>
      <c r="J37" s="171">
        <v>0</v>
      </c>
      <c r="K37" s="171">
        <v>0</v>
      </c>
      <c r="L37" s="171">
        <v>0</v>
      </c>
      <c r="M37" s="171">
        <f>SUM(J37)+((K37+L37)/2)</f>
        <v>0</v>
      </c>
    </row>
    <row r="38" spans="1:13" x14ac:dyDescent="0.2">
      <c r="A38" s="171"/>
      <c r="B38" s="171">
        <f t="shared" ref="B38:B54" si="11">IF(A38&lt;&gt;0,1,0)</f>
        <v>0</v>
      </c>
      <c r="C38" s="171"/>
      <c r="D38" s="171"/>
      <c r="E38" s="171"/>
      <c r="F38" s="171">
        <f t="shared" si="10"/>
        <v>0</v>
      </c>
      <c r="H38" s="171"/>
      <c r="I38" s="171">
        <f t="shared" ref="I38:I54" si="12">IF(H38&lt;&gt;0,1,0)</f>
        <v>0</v>
      </c>
      <c r="J38" s="171">
        <v>0</v>
      </c>
      <c r="K38" s="171">
        <v>0</v>
      </c>
      <c r="L38" s="171">
        <v>0</v>
      </c>
      <c r="M38" s="171">
        <f t="shared" ref="M38:M54" si="13">SUM(J38)+((K38+L38)/2)</f>
        <v>0</v>
      </c>
    </row>
    <row r="39" spans="1:13" x14ac:dyDescent="0.2">
      <c r="A39" s="171"/>
      <c r="B39" s="171">
        <f t="shared" si="11"/>
        <v>0</v>
      </c>
      <c r="C39" s="171"/>
      <c r="D39" s="171"/>
      <c r="E39" s="171"/>
      <c r="F39" s="171">
        <f t="shared" si="10"/>
        <v>0</v>
      </c>
      <c r="H39" s="171"/>
      <c r="I39" s="171">
        <f t="shared" si="12"/>
        <v>0</v>
      </c>
      <c r="J39" s="171"/>
      <c r="K39" s="171"/>
      <c r="L39" s="171"/>
      <c r="M39" s="171">
        <f t="shared" si="13"/>
        <v>0</v>
      </c>
    </row>
    <row r="40" spans="1:13" x14ac:dyDescent="0.2">
      <c r="A40" s="171"/>
      <c r="B40" s="171">
        <f t="shared" si="11"/>
        <v>0</v>
      </c>
      <c r="C40" s="171"/>
      <c r="D40" s="171"/>
      <c r="E40" s="171"/>
      <c r="F40" s="171">
        <f t="shared" si="10"/>
        <v>0</v>
      </c>
      <c r="H40" s="171"/>
      <c r="I40" s="171">
        <f t="shared" si="12"/>
        <v>0</v>
      </c>
      <c r="J40" s="171"/>
      <c r="K40" s="171"/>
      <c r="L40" s="171"/>
      <c r="M40" s="171">
        <f t="shared" si="13"/>
        <v>0</v>
      </c>
    </row>
    <row r="41" spans="1:13" x14ac:dyDescent="0.2">
      <c r="A41" s="171"/>
      <c r="B41" s="171">
        <f t="shared" si="11"/>
        <v>0</v>
      </c>
      <c r="C41" s="171"/>
      <c r="D41" s="171"/>
      <c r="E41" s="171"/>
      <c r="F41" s="171">
        <f t="shared" si="10"/>
        <v>0</v>
      </c>
      <c r="H41" s="171"/>
      <c r="I41" s="171">
        <f t="shared" si="12"/>
        <v>0</v>
      </c>
      <c r="J41" s="171"/>
      <c r="K41" s="171"/>
      <c r="L41" s="171"/>
      <c r="M41" s="171">
        <f t="shared" si="13"/>
        <v>0</v>
      </c>
    </row>
    <row r="42" spans="1:13" x14ac:dyDescent="0.2">
      <c r="A42" s="171"/>
      <c r="B42" s="171">
        <f t="shared" si="11"/>
        <v>0</v>
      </c>
      <c r="C42" s="171"/>
      <c r="D42" s="171"/>
      <c r="E42" s="171"/>
      <c r="F42" s="171">
        <f t="shared" si="10"/>
        <v>0</v>
      </c>
      <c r="H42" s="171"/>
      <c r="I42" s="171">
        <f t="shared" si="12"/>
        <v>0</v>
      </c>
      <c r="J42" s="171"/>
      <c r="K42" s="171"/>
      <c r="L42" s="171"/>
      <c r="M42" s="171">
        <f t="shared" si="13"/>
        <v>0</v>
      </c>
    </row>
    <row r="43" spans="1:13" x14ac:dyDescent="0.2">
      <c r="A43" s="171"/>
      <c r="B43" s="171">
        <f t="shared" si="11"/>
        <v>0</v>
      </c>
      <c r="C43" s="171"/>
      <c r="D43" s="171"/>
      <c r="E43" s="171"/>
      <c r="F43" s="171">
        <f t="shared" si="10"/>
        <v>0</v>
      </c>
      <c r="H43" s="171"/>
      <c r="I43" s="171">
        <f t="shared" si="12"/>
        <v>0</v>
      </c>
      <c r="J43" s="171"/>
      <c r="K43" s="171"/>
      <c r="L43" s="171"/>
      <c r="M43" s="171">
        <f t="shared" si="13"/>
        <v>0</v>
      </c>
    </row>
    <row r="44" spans="1:13" x14ac:dyDescent="0.2">
      <c r="A44" s="171"/>
      <c r="B44" s="171">
        <f t="shared" si="11"/>
        <v>0</v>
      </c>
      <c r="C44" s="171"/>
      <c r="D44" s="171"/>
      <c r="E44" s="171"/>
      <c r="F44" s="171">
        <f t="shared" si="10"/>
        <v>0</v>
      </c>
      <c r="H44" s="171"/>
      <c r="I44" s="171">
        <f t="shared" si="12"/>
        <v>0</v>
      </c>
      <c r="J44" s="171"/>
      <c r="K44" s="171"/>
      <c r="L44" s="171"/>
      <c r="M44" s="171">
        <f t="shared" si="13"/>
        <v>0</v>
      </c>
    </row>
    <row r="45" spans="1:13" x14ac:dyDescent="0.2">
      <c r="A45" s="171"/>
      <c r="B45" s="171">
        <f t="shared" si="11"/>
        <v>0</v>
      </c>
      <c r="C45" s="171"/>
      <c r="D45" s="171"/>
      <c r="E45" s="171"/>
      <c r="F45" s="171">
        <f t="shared" si="10"/>
        <v>0</v>
      </c>
      <c r="H45" s="171"/>
      <c r="I45" s="171">
        <f t="shared" si="12"/>
        <v>0</v>
      </c>
      <c r="J45" s="171"/>
      <c r="K45" s="171"/>
      <c r="L45" s="171"/>
      <c r="M45" s="171">
        <f t="shared" si="13"/>
        <v>0</v>
      </c>
    </row>
    <row r="46" spans="1:13" x14ac:dyDescent="0.2">
      <c r="A46" s="171"/>
      <c r="B46" s="171">
        <f t="shared" si="11"/>
        <v>0</v>
      </c>
      <c r="C46" s="171"/>
      <c r="D46" s="171"/>
      <c r="E46" s="171"/>
      <c r="F46" s="171">
        <f t="shared" si="10"/>
        <v>0</v>
      </c>
      <c r="H46" s="171"/>
      <c r="I46" s="171">
        <f t="shared" si="12"/>
        <v>0</v>
      </c>
      <c r="J46" s="171"/>
      <c r="K46" s="171"/>
      <c r="L46" s="171"/>
      <c r="M46" s="171">
        <f t="shared" si="13"/>
        <v>0</v>
      </c>
    </row>
    <row r="47" spans="1:13" x14ac:dyDescent="0.2">
      <c r="A47" s="171"/>
      <c r="B47" s="171">
        <f t="shared" si="11"/>
        <v>0</v>
      </c>
      <c r="C47" s="171"/>
      <c r="D47" s="171"/>
      <c r="E47" s="171"/>
      <c r="F47" s="171">
        <f t="shared" si="10"/>
        <v>0</v>
      </c>
      <c r="H47" s="171"/>
      <c r="I47" s="171">
        <f t="shared" si="12"/>
        <v>0</v>
      </c>
      <c r="J47" s="171"/>
      <c r="K47" s="171"/>
      <c r="L47" s="171"/>
      <c r="M47" s="171">
        <f t="shared" si="13"/>
        <v>0</v>
      </c>
    </row>
    <row r="48" spans="1:13" x14ac:dyDescent="0.2">
      <c r="A48" s="171"/>
      <c r="B48" s="171">
        <f t="shared" si="11"/>
        <v>0</v>
      </c>
      <c r="C48" s="171"/>
      <c r="D48" s="171"/>
      <c r="E48" s="171"/>
      <c r="F48" s="171">
        <f t="shared" si="10"/>
        <v>0</v>
      </c>
      <c r="H48" s="171"/>
      <c r="I48" s="171">
        <f t="shared" si="12"/>
        <v>0</v>
      </c>
      <c r="J48" s="171"/>
      <c r="K48" s="171"/>
      <c r="L48" s="171"/>
      <c r="M48" s="171">
        <f t="shared" si="13"/>
        <v>0</v>
      </c>
    </row>
    <row r="49" spans="1:13" x14ac:dyDescent="0.2">
      <c r="A49" s="171"/>
      <c r="B49" s="171">
        <f t="shared" si="11"/>
        <v>0</v>
      </c>
      <c r="C49" s="171"/>
      <c r="D49" s="171"/>
      <c r="E49" s="171"/>
      <c r="F49" s="171">
        <f t="shared" si="10"/>
        <v>0</v>
      </c>
      <c r="H49" s="171"/>
      <c r="I49" s="171">
        <f t="shared" si="12"/>
        <v>0</v>
      </c>
      <c r="J49" s="171"/>
      <c r="K49" s="171"/>
      <c r="L49" s="171"/>
      <c r="M49" s="171">
        <f t="shared" si="13"/>
        <v>0</v>
      </c>
    </row>
    <row r="50" spans="1:13" x14ac:dyDescent="0.2">
      <c r="A50" s="171"/>
      <c r="B50" s="171">
        <f t="shared" si="11"/>
        <v>0</v>
      </c>
      <c r="C50" s="171"/>
      <c r="D50" s="171"/>
      <c r="E50" s="171"/>
      <c r="F50" s="171">
        <f t="shared" si="10"/>
        <v>0</v>
      </c>
      <c r="H50" s="171"/>
      <c r="I50" s="171">
        <f t="shared" si="12"/>
        <v>0</v>
      </c>
      <c r="J50" s="171"/>
      <c r="K50" s="171"/>
      <c r="L50" s="171"/>
      <c r="M50" s="171">
        <f t="shared" si="13"/>
        <v>0</v>
      </c>
    </row>
    <row r="51" spans="1:13" x14ac:dyDescent="0.2">
      <c r="A51" s="171"/>
      <c r="B51" s="171">
        <f t="shared" si="11"/>
        <v>0</v>
      </c>
      <c r="C51" s="171"/>
      <c r="D51" s="171"/>
      <c r="E51" s="171"/>
      <c r="F51" s="171">
        <f t="shared" si="10"/>
        <v>0</v>
      </c>
      <c r="H51" s="171"/>
      <c r="I51" s="171">
        <f t="shared" si="12"/>
        <v>0</v>
      </c>
      <c r="J51" s="171"/>
      <c r="K51" s="171"/>
      <c r="L51" s="171"/>
      <c r="M51" s="171">
        <f t="shared" si="13"/>
        <v>0</v>
      </c>
    </row>
    <row r="52" spans="1:13" x14ac:dyDescent="0.2">
      <c r="A52" s="171"/>
      <c r="B52" s="171">
        <f t="shared" si="11"/>
        <v>0</v>
      </c>
      <c r="C52" s="171"/>
      <c r="D52" s="171"/>
      <c r="E52" s="171"/>
      <c r="F52" s="171">
        <f t="shared" ref="F52:F54" si="14">SUM(C52)+((D52+E52)/2)</f>
        <v>0</v>
      </c>
      <c r="H52" s="171"/>
      <c r="I52" s="171">
        <f t="shared" si="12"/>
        <v>0</v>
      </c>
      <c r="J52" s="171"/>
      <c r="K52" s="171"/>
      <c r="L52" s="171"/>
      <c r="M52" s="171">
        <f t="shared" si="13"/>
        <v>0</v>
      </c>
    </row>
    <row r="53" spans="1:13" x14ac:dyDescent="0.2">
      <c r="A53" s="171"/>
      <c r="B53" s="171">
        <f t="shared" si="11"/>
        <v>0</v>
      </c>
      <c r="C53" s="171"/>
      <c r="D53" s="171"/>
      <c r="E53" s="171"/>
      <c r="F53" s="171">
        <f t="shared" si="14"/>
        <v>0</v>
      </c>
      <c r="H53" s="171"/>
      <c r="I53" s="171">
        <f t="shared" si="12"/>
        <v>0</v>
      </c>
      <c r="J53" s="171"/>
      <c r="K53" s="171"/>
      <c r="L53" s="171"/>
      <c r="M53" s="171">
        <f t="shared" si="13"/>
        <v>0</v>
      </c>
    </row>
    <row r="54" spans="1:13" ht="13.5" thickBot="1" x14ac:dyDescent="0.25">
      <c r="A54" s="171"/>
      <c r="B54" s="171">
        <f t="shared" si="11"/>
        <v>0</v>
      </c>
      <c r="C54" s="175"/>
      <c r="D54" s="175"/>
      <c r="E54" s="175"/>
      <c r="F54" s="171">
        <f t="shared" si="14"/>
        <v>0</v>
      </c>
      <c r="H54" s="171"/>
      <c r="I54" s="171">
        <f t="shared" si="12"/>
        <v>0</v>
      </c>
      <c r="J54" s="175"/>
      <c r="K54" s="175"/>
      <c r="L54" s="175"/>
      <c r="M54" s="171">
        <f t="shared" si="13"/>
        <v>0</v>
      </c>
    </row>
    <row r="55" spans="1:13" ht="22.5" customHeight="1" thickBot="1" x14ac:dyDescent="0.3">
      <c r="A55" s="174" t="s">
        <v>124</v>
      </c>
      <c r="B55" s="178">
        <f>SUM(B37:B54)</f>
        <v>0</v>
      </c>
      <c r="C55" s="176">
        <f>SUM(C37:C54)</f>
        <v>0</v>
      </c>
      <c r="D55" s="176">
        <f>SUM(D37:D54)</f>
        <v>0</v>
      </c>
      <c r="E55" s="176">
        <f>SUM(E37:E54)</f>
        <v>0</v>
      </c>
      <c r="F55" s="176">
        <f>SUM(F37:F54)</f>
        <v>0</v>
      </c>
      <c r="H55" s="174" t="s">
        <v>124</v>
      </c>
      <c r="I55" s="178">
        <f>SUM(I37:I54)</f>
        <v>0</v>
      </c>
      <c r="J55" s="176">
        <f>SUM(J37:J54)</f>
        <v>0</v>
      </c>
      <c r="K55" s="176">
        <f>SUM(K37:K54)</f>
        <v>0</v>
      </c>
      <c r="L55" s="176">
        <f>SUM(L37:L54)</f>
        <v>0</v>
      </c>
      <c r="M55" s="176">
        <f>SUM(M37:M54)</f>
        <v>0</v>
      </c>
    </row>
  </sheetData>
  <mergeCells count="6">
    <mergeCell ref="A1:M1"/>
    <mergeCell ref="A3:F3"/>
    <mergeCell ref="A21:F21"/>
    <mergeCell ref="A35:F35"/>
    <mergeCell ref="H3:M3"/>
    <mergeCell ref="H35:M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H27" sqref="H27"/>
    </sheetView>
  </sheetViews>
  <sheetFormatPr baseColWidth="10" defaultRowHeight="12.75" x14ac:dyDescent="0.2"/>
  <cols>
    <col min="1" max="2" width="12.42578125" customWidth="1"/>
    <col min="3" max="3" width="14.28515625" customWidth="1"/>
    <col min="4" max="4" width="16.85546875" customWidth="1"/>
    <col min="5" max="5" width="15.7109375" customWidth="1"/>
    <col min="6" max="6" width="15.42578125" customWidth="1"/>
    <col min="8" max="9" width="13.28515625" customWidth="1"/>
    <col min="10" max="10" width="13.42578125" customWidth="1"/>
    <col min="11" max="11" width="16.7109375" customWidth="1"/>
    <col min="12" max="12" width="15.42578125" customWidth="1"/>
    <col min="13" max="13" width="14.85546875" customWidth="1"/>
  </cols>
  <sheetData>
    <row r="1" spans="1:13" ht="18" x14ac:dyDescent="0.25">
      <c r="A1" s="427" t="s">
        <v>127</v>
      </c>
      <c r="B1" s="427"/>
      <c r="C1" s="427"/>
      <c r="D1" s="427"/>
      <c r="E1" s="427"/>
      <c r="F1" s="427"/>
      <c r="G1" s="427"/>
      <c r="H1" s="427"/>
      <c r="I1" s="427"/>
      <c r="J1" s="427"/>
      <c r="K1" s="427"/>
      <c r="L1" s="427"/>
      <c r="M1" s="427"/>
    </row>
    <row r="3" spans="1:13" ht="15.75" x14ac:dyDescent="0.25">
      <c r="A3" s="428" t="s">
        <v>48</v>
      </c>
      <c r="B3" s="428"/>
      <c r="C3" s="428"/>
      <c r="D3" s="428"/>
      <c r="E3" s="428"/>
      <c r="F3" s="428"/>
      <c r="H3" s="428" t="s">
        <v>51</v>
      </c>
      <c r="I3" s="428"/>
      <c r="J3" s="428"/>
      <c r="K3" s="428"/>
      <c r="L3" s="428"/>
      <c r="M3" s="428"/>
    </row>
    <row r="4" spans="1:13" x14ac:dyDescent="0.2">
      <c r="A4" s="172" t="s">
        <v>119</v>
      </c>
      <c r="B4" s="177" t="s">
        <v>125</v>
      </c>
      <c r="C4" s="172" t="s">
        <v>120</v>
      </c>
      <c r="D4" s="172" t="s">
        <v>121</v>
      </c>
      <c r="E4" s="172" t="s">
        <v>122</v>
      </c>
      <c r="F4" s="173" t="s">
        <v>123</v>
      </c>
      <c r="H4" s="172" t="s">
        <v>119</v>
      </c>
      <c r="I4" s="177" t="s">
        <v>125</v>
      </c>
      <c r="J4" s="172" t="s">
        <v>120</v>
      </c>
      <c r="K4" s="172" t="s">
        <v>121</v>
      </c>
      <c r="L4" s="172" t="s">
        <v>122</v>
      </c>
      <c r="M4" s="173" t="s">
        <v>123</v>
      </c>
    </row>
    <row r="5" spans="1:13" x14ac:dyDescent="0.2">
      <c r="A5" s="171"/>
      <c r="B5" s="171">
        <f t="shared" ref="B5:B17" si="0">IF(A5&lt;&gt;0,1,0)</f>
        <v>0</v>
      </c>
      <c r="C5" s="171"/>
      <c r="D5" s="171"/>
      <c r="E5" s="171"/>
      <c r="F5" s="171">
        <f t="shared" ref="F5:F9" si="1">SUM(C5)+((D5+E5)/2)</f>
        <v>0</v>
      </c>
      <c r="H5" s="171"/>
      <c r="I5" s="171">
        <f t="shared" ref="I5:I17" si="2">IF(H5&lt;&gt;0,1,0)</f>
        <v>0</v>
      </c>
      <c r="J5" s="171">
        <v>0</v>
      </c>
      <c r="K5" s="171">
        <v>0</v>
      </c>
      <c r="L5" s="171">
        <v>0</v>
      </c>
      <c r="M5" s="171">
        <f>SUM(J5)+((K5+L5)/2)</f>
        <v>0</v>
      </c>
    </row>
    <row r="6" spans="1:13" x14ac:dyDescent="0.2">
      <c r="A6" s="171"/>
      <c r="B6" s="171">
        <f t="shared" si="0"/>
        <v>0</v>
      </c>
      <c r="C6" s="171"/>
      <c r="D6" s="171"/>
      <c r="E6" s="171"/>
      <c r="F6" s="171">
        <f t="shared" si="1"/>
        <v>0</v>
      </c>
      <c r="H6" s="171"/>
      <c r="I6" s="171">
        <f t="shared" si="2"/>
        <v>0</v>
      </c>
      <c r="J6" s="171">
        <v>0</v>
      </c>
      <c r="K6" s="171">
        <v>0</v>
      </c>
      <c r="L6" s="171">
        <v>0</v>
      </c>
      <c r="M6" s="171">
        <f t="shared" ref="M6:M17" si="3">SUM(J6)+((K6+L6)/2)</f>
        <v>0</v>
      </c>
    </row>
    <row r="7" spans="1:13" x14ac:dyDescent="0.2">
      <c r="A7" s="171"/>
      <c r="B7" s="171">
        <f t="shared" si="0"/>
        <v>0</v>
      </c>
      <c r="C7" s="171"/>
      <c r="D7" s="171"/>
      <c r="E7" s="171"/>
      <c r="F7" s="171">
        <f t="shared" si="1"/>
        <v>0</v>
      </c>
      <c r="H7" s="171"/>
      <c r="I7" s="171">
        <f t="shared" si="2"/>
        <v>0</v>
      </c>
      <c r="J7" s="171"/>
      <c r="K7" s="171"/>
      <c r="L7" s="171"/>
      <c r="M7" s="171">
        <f t="shared" si="3"/>
        <v>0</v>
      </c>
    </row>
    <row r="8" spans="1:13" x14ac:dyDescent="0.2">
      <c r="A8" s="171"/>
      <c r="B8" s="171">
        <f t="shared" si="0"/>
        <v>0</v>
      </c>
      <c r="C8" s="171"/>
      <c r="D8" s="171"/>
      <c r="E8" s="171"/>
      <c r="F8" s="171">
        <f t="shared" si="1"/>
        <v>0</v>
      </c>
      <c r="H8" s="171"/>
      <c r="I8" s="171">
        <f t="shared" si="2"/>
        <v>0</v>
      </c>
      <c r="J8" s="171"/>
      <c r="K8" s="171"/>
      <c r="L8" s="171"/>
      <c r="M8" s="171">
        <f t="shared" si="3"/>
        <v>0</v>
      </c>
    </row>
    <row r="9" spans="1:13" x14ac:dyDescent="0.2">
      <c r="A9" s="171"/>
      <c r="B9" s="171">
        <f t="shared" si="0"/>
        <v>0</v>
      </c>
      <c r="C9" s="171"/>
      <c r="D9" s="171"/>
      <c r="E9" s="171"/>
      <c r="F9" s="171">
        <f t="shared" si="1"/>
        <v>0</v>
      </c>
      <c r="H9" s="171"/>
      <c r="I9" s="171">
        <f t="shared" si="2"/>
        <v>0</v>
      </c>
      <c r="J9" s="171"/>
      <c r="K9" s="171"/>
      <c r="L9" s="171"/>
      <c r="M9" s="171">
        <f t="shared" si="3"/>
        <v>0</v>
      </c>
    </row>
    <row r="10" spans="1:13" x14ac:dyDescent="0.2">
      <c r="A10" s="171"/>
      <c r="B10" s="171">
        <f t="shared" si="0"/>
        <v>0</v>
      </c>
      <c r="C10" s="171"/>
      <c r="D10" s="171"/>
      <c r="E10" s="171"/>
      <c r="F10" s="171">
        <f t="shared" ref="F10:F17" si="4">SUM(C10)+((D10+E10)/2)</f>
        <v>0</v>
      </c>
      <c r="H10" s="171"/>
      <c r="I10" s="171">
        <f t="shared" si="2"/>
        <v>0</v>
      </c>
      <c r="J10" s="171"/>
      <c r="K10" s="171"/>
      <c r="L10" s="171"/>
      <c r="M10" s="171">
        <f t="shared" si="3"/>
        <v>0</v>
      </c>
    </row>
    <row r="11" spans="1:13" x14ac:dyDescent="0.2">
      <c r="A11" s="171"/>
      <c r="B11" s="171">
        <f t="shared" si="0"/>
        <v>0</v>
      </c>
      <c r="C11" s="171"/>
      <c r="D11" s="171"/>
      <c r="E11" s="171"/>
      <c r="F11" s="171">
        <f t="shared" si="4"/>
        <v>0</v>
      </c>
      <c r="H11" s="171"/>
      <c r="I11" s="171">
        <f t="shared" si="2"/>
        <v>0</v>
      </c>
      <c r="J11" s="171"/>
      <c r="K11" s="171"/>
      <c r="L11" s="171"/>
      <c r="M11" s="171">
        <f t="shared" si="3"/>
        <v>0</v>
      </c>
    </row>
    <row r="12" spans="1:13" x14ac:dyDescent="0.2">
      <c r="A12" s="171"/>
      <c r="B12" s="171">
        <f t="shared" si="0"/>
        <v>0</v>
      </c>
      <c r="C12" s="171"/>
      <c r="D12" s="171"/>
      <c r="E12" s="171"/>
      <c r="F12" s="171">
        <f t="shared" si="4"/>
        <v>0</v>
      </c>
      <c r="H12" s="171"/>
      <c r="I12" s="171">
        <f t="shared" si="2"/>
        <v>0</v>
      </c>
      <c r="J12" s="171"/>
      <c r="K12" s="171"/>
      <c r="L12" s="171"/>
      <c r="M12" s="171">
        <f t="shared" si="3"/>
        <v>0</v>
      </c>
    </row>
    <row r="13" spans="1:13" x14ac:dyDescent="0.2">
      <c r="A13" s="171"/>
      <c r="B13" s="171">
        <f t="shared" si="0"/>
        <v>0</v>
      </c>
      <c r="C13" s="171"/>
      <c r="D13" s="171"/>
      <c r="E13" s="171"/>
      <c r="F13" s="171">
        <f t="shared" si="4"/>
        <v>0</v>
      </c>
      <c r="H13" s="171"/>
      <c r="I13" s="171">
        <f t="shared" si="2"/>
        <v>0</v>
      </c>
      <c r="J13" s="171"/>
      <c r="K13" s="171"/>
      <c r="L13" s="171"/>
      <c r="M13" s="171">
        <f t="shared" si="3"/>
        <v>0</v>
      </c>
    </row>
    <row r="14" spans="1:13" x14ac:dyDescent="0.2">
      <c r="A14" s="171"/>
      <c r="B14" s="171">
        <f t="shared" si="0"/>
        <v>0</v>
      </c>
      <c r="C14" s="171"/>
      <c r="D14" s="171"/>
      <c r="E14" s="171"/>
      <c r="F14" s="171">
        <f t="shared" si="4"/>
        <v>0</v>
      </c>
      <c r="H14" s="171"/>
      <c r="I14" s="171">
        <f t="shared" si="2"/>
        <v>0</v>
      </c>
      <c r="J14" s="171"/>
      <c r="K14" s="171"/>
      <c r="L14" s="171"/>
      <c r="M14" s="171">
        <f t="shared" si="3"/>
        <v>0</v>
      </c>
    </row>
    <row r="15" spans="1:13" x14ac:dyDescent="0.2">
      <c r="A15" s="171"/>
      <c r="B15" s="171">
        <f t="shared" si="0"/>
        <v>0</v>
      </c>
      <c r="C15" s="171"/>
      <c r="D15" s="171"/>
      <c r="E15" s="171"/>
      <c r="F15" s="171">
        <f t="shared" si="4"/>
        <v>0</v>
      </c>
      <c r="H15" s="171"/>
      <c r="I15" s="171">
        <f t="shared" si="2"/>
        <v>0</v>
      </c>
      <c r="J15" s="171"/>
      <c r="K15" s="171"/>
      <c r="L15" s="171"/>
      <c r="M15" s="171">
        <f t="shared" si="3"/>
        <v>0</v>
      </c>
    </row>
    <row r="16" spans="1:13" x14ac:dyDescent="0.2">
      <c r="A16" s="171"/>
      <c r="B16" s="171">
        <f t="shared" si="0"/>
        <v>0</v>
      </c>
      <c r="C16" s="171"/>
      <c r="D16" s="171"/>
      <c r="E16" s="171"/>
      <c r="F16" s="171">
        <f t="shared" si="4"/>
        <v>0</v>
      </c>
      <c r="H16" s="171"/>
      <c r="I16" s="171">
        <f t="shared" si="2"/>
        <v>0</v>
      </c>
      <c r="J16" s="171"/>
      <c r="K16" s="171"/>
      <c r="L16" s="171"/>
      <c r="M16" s="171">
        <f t="shared" si="3"/>
        <v>0</v>
      </c>
    </row>
    <row r="17" spans="1:13" ht="13.5" thickBot="1" x14ac:dyDescent="0.25">
      <c r="A17" s="171"/>
      <c r="B17" s="171">
        <f t="shared" si="0"/>
        <v>0</v>
      </c>
      <c r="C17" s="175"/>
      <c r="D17" s="175"/>
      <c r="E17" s="175"/>
      <c r="F17" s="171">
        <f t="shared" si="4"/>
        <v>0</v>
      </c>
      <c r="H17" s="171"/>
      <c r="I17" s="171">
        <f t="shared" si="2"/>
        <v>0</v>
      </c>
      <c r="J17" s="175"/>
      <c r="K17" s="175"/>
      <c r="L17" s="175"/>
      <c r="M17" s="171">
        <f t="shared" si="3"/>
        <v>0</v>
      </c>
    </row>
    <row r="18" spans="1:13" ht="22.5" customHeight="1" thickBot="1" x14ac:dyDescent="0.3">
      <c r="A18" s="174" t="s">
        <v>124</v>
      </c>
      <c r="B18" s="178">
        <f>SUM(B5:B17)</f>
        <v>0</v>
      </c>
      <c r="C18" s="176">
        <f>SUM(C5:C17)</f>
        <v>0</v>
      </c>
      <c r="D18" s="176">
        <f>SUM(D5:D17)</f>
        <v>0</v>
      </c>
      <c r="E18" s="176">
        <f>SUM(E5:E17)</f>
        <v>0</v>
      </c>
      <c r="F18" s="176">
        <f>SUM(F5:F17)</f>
        <v>0</v>
      </c>
      <c r="H18" s="174" t="s">
        <v>124</v>
      </c>
      <c r="I18" s="178">
        <f>SUM(I5:I17)</f>
        <v>0</v>
      </c>
      <c r="J18" s="176">
        <f>SUM(J5:J17)</f>
        <v>0</v>
      </c>
      <c r="K18" s="176">
        <f>SUM(K5:K17)</f>
        <v>0</v>
      </c>
      <c r="L18" s="176">
        <f>SUM(L5:L17)</f>
        <v>0</v>
      </c>
      <c r="M18" s="176">
        <f>SUM(M5:M17)</f>
        <v>0</v>
      </c>
    </row>
    <row r="21" spans="1:13" ht="15.75" x14ac:dyDescent="0.25">
      <c r="A21" s="428" t="s">
        <v>49</v>
      </c>
      <c r="B21" s="428"/>
      <c r="C21" s="428"/>
      <c r="D21" s="428"/>
      <c r="E21" s="428"/>
      <c r="F21" s="428"/>
      <c r="H21" s="179" t="s">
        <v>52</v>
      </c>
      <c r="I21" s="179"/>
      <c r="J21" s="179"/>
      <c r="K21" s="179"/>
      <c r="L21" s="179"/>
      <c r="M21" s="179"/>
    </row>
    <row r="22" spans="1:13" x14ac:dyDescent="0.2">
      <c r="A22" s="172" t="s">
        <v>119</v>
      </c>
      <c r="B22" s="172" t="s">
        <v>125</v>
      </c>
      <c r="C22" s="172" t="s">
        <v>120</v>
      </c>
      <c r="D22" s="172" t="s">
        <v>121</v>
      </c>
      <c r="E22" s="172" t="s">
        <v>122</v>
      </c>
      <c r="F22" s="173" t="s">
        <v>123</v>
      </c>
      <c r="H22" s="172" t="s">
        <v>119</v>
      </c>
      <c r="I22" s="172" t="s">
        <v>125</v>
      </c>
      <c r="J22" s="172" t="s">
        <v>120</v>
      </c>
      <c r="K22" s="172" t="s">
        <v>121</v>
      </c>
      <c r="L22" s="172" t="s">
        <v>122</v>
      </c>
      <c r="M22" s="173" t="s">
        <v>123</v>
      </c>
    </row>
    <row r="23" spans="1:13" x14ac:dyDescent="0.2">
      <c r="A23" s="171"/>
      <c r="B23" s="171">
        <f t="shared" ref="B23:B35" si="5">IF(A23&lt;&gt;0,1,0)</f>
        <v>0</v>
      </c>
      <c r="C23" s="171"/>
      <c r="D23" s="171"/>
      <c r="E23" s="171"/>
      <c r="F23" s="171">
        <f t="shared" ref="F23:F28" si="6">SUM(C23)+((D23+E23)/2)</f>
        <v>0</v>
      </c>
      <c r="H23" s="171"/>
      <c r="I23" s="171">
        <f>IF(H23&lt;&gt;0,1,0)</f>
        <v>0</v>
      </c>
      <c r="J23" s="171">
        <v>0</v>
      </c>
      <c r="K23" s="171">
        <v>0</v>
      </c>
      <c r="L23" s="171">
        <v>0</v>
      </c>
      <c r="M23" s="171">
        <f>SUM(J23)+((K23+L23)/2)</f>
        <v>0</v>
      </c>
    </row>
    <row r="24" spans="1:13" x14ac:dyDescent="0.2">
      <c r="A24" s="171"/>
      <c r="B24" s="171">
        <f t="shared" si="5"/>
        <v>0</v>
      </c>
      <c r="C24" s="171"/>
      <c r="D24" s="171"/>
      <c r="E24" s="171"/>
      <c r="F24" s="171">
        <f t="shared" si="6"/>
        <v>0</v>
      </c>
      <c r="H24" s="171"/>
      <c r="I24" s="171">
        <f t="shared" ref="I24:I35" si="7">IF(H24&lt;&gt;0,1,0)</f>
        <v>0</v>
      </c>
      <c r="J24" s="171">
        <v>0</v>
      </c>
      <c r="K24" s="171">
        <v>0</v>
      </c>
      <c r="L24" s="171">
        <v>0</v>
      </c>
      <c r="M24" s="171">
        <f t="shared" ref="M24:M35" si="8">SUM(J24)+((K24+L24)/2)</f>
        <v>0</v>
      </c>
    </row>
    <row r="25" spans="1:13" x14ac:dyDescent="0.2">
      <c r="A25" s="171"/>
      <c r="B25" s="171">
        <f t="shared" si="5"/>
        <v>0</v>
      </c>
      <c r="C25" s="171"/>
      <c r="D25" s="171"/>
      <c r="E25" s="171"/>
      <c r="F25" s="171">
        <f t="shared" si="6"/>
        <v>0</v>
      </c>
      <c r="H25" s="171"/>
      <c r="I25" s="171">
        <f t="shared" si="7"/>
        <v>0</v>
      </c>
      <c r="J25" s="171"/>
      <c r="K25" s="171"/>
      <c r="L25" s="171"/>
      <c r="M25" s="171">
        <f t="shared" si="8"/>
        <v>0</v>
      </c>
    </row>
    <row r="26" spans="1:13" x14ac:dyDescent="0.2">
      <c r="A26" s="171"/>
      <c r="B26" s="171">
        <f t="shared" si="5"/>
        <v>0</v>
      </c>
      <c r="C26" s="171"/>
      <c r="D26" s="171"/>
      <c r="E26" s="171"/>
      <c r="F26" s="171">
        <f t="shared" si="6"/>
        <v>0</v>
      </c>
      <c r="H26" s="171"/>
      <c r="I26" s="171">
        <f t="shared" si="7"/>
        <v>0</v>
      </c>
      <c r="J26" s="171"/>
      <c r="K26" s="171"/>
      <c r="L26" s="171"/>
      <c r="M26" s="171">
        <f t="shared" si="8"/>
        <v>0</v>
      </c>
    </row>
    <row r="27" spans="1:13" x14ac:dyDescent="0.2">
      <c r="A27" s="171"/>
      <c r="B27" s="171">
        <f t="shared" si="5"/>
        <v>0</v>
      </c>
      <c r="C27" s="171"/>
      <c r="D27" s="171"/>
      <c r="E27" s="171"/>
      <c r="F27" s="171">
        <f t="shared" si="6"/>
        <v>0</v>
      </c>
      <c r="H27" s="171"/>
      <c r="I27" s="171">
        <f t="shared" si="7"/>
        <v>0</v>
      </c>
      <c r="J27" s="171"/>
      <c r="K27" s="171"/>
      <c r="L27" s="171"/>
      <c r="M27" s="171">
        <f t="shared" si="8"/>
        <v>0</v>
      </c>
    </row>
    <row r="28" spans="1:13" x14ac:dyDescent="0.2">
      <c r="A28" s="171"/>
      <c r="B28" s="171">
        <f t="shared" si="5"/>
        <v>0</v>
      </c>
      <c r="C28" s="171"/>
      <c r="D28" s="171"/>
      <c r="E28" s="171"/>
      <c r="F28" s="171">
        <f t="shared" si="6"/>
        <v>0</v>
      </c>
      <c r="H28" s="171"/>
      <c r="I28" s="171">
        <f t="shared" si="7"/>
        <v>0</v>
      </c>
      <c r="J28" s="171"/>
      <c r="K28" s="171"/>
      <c r="L28" s="171"/>
      <c r="M28" s="171">
        <f t="shared" si="8"/>
        <v>0</v>
      </c>
    </row>
    <row r="29" spans="1:13" x14ac:dyDescent="0.2">
      <c r="A29" s="171"/>
      <c r="B29" s="171">
        <f t="shared" si="5"/>
        <v>0</v>
      </c>
      <c r="C29" s="171"/>
      <c r="D29" s="171"/>
      <c r="E29" s="171"/>
      <c r="F29" s="171">
        <f t="shared" ref="F29:F35" si="9">SUM(C29)+((D29+E29)/2)</f>
        <v>0</v>
      </c>
      <c r="H29" s="171"/>
      <c r="I29" s="171">
        <f t="shared" si="7"/>
        <v>0</v>
      </c>
      <c r="J29" s="171"/>
      <c r="K29" s="171"/>
      <c r="L29" s="171"/>
      <c r="M29" s="171">
        <f t="shared" si="8"/>
        <v>0</v>
      </c>
    </row>
    <row r="30" spans="1:13" x14ac:dyDescent="0.2">
      <c r="A30" s="171"/>
      <c r="B30" s="171">
        <f t="shared" si="5"/>
        <v>0</v>
      </c>
      <c r="C30" s="171"/>
      <c r="D30" s="171"/>
      <c r="E30" s="171"/>
      <c r="F30" s="171">
        <f t="shared" si="9"/>
        <v>0</v>
      </c>
      <c r="H30" s="171"/>
      <c r="I30" s="171">
        <f t="shared" si="7"/>
        <v>0</v>
      </c>
      <c r="J30" s="171"/>
      <c r="K30" s="171"/>
      <c r="L30" s="171"/>
      <c r="M30" s="171">
        <f t="shared" si="8"/>
        <v>0</v>
      </c>
    </row>
    <row r="31" spans="1:13" x14ac:dyDescent="0.2">
      <c r="A31" s="171"/>
      <c r="B31" s="171">
        <f t="shared" si="5"/>
        <v>0</v>
      </c>
      <c r="C31" s="171"/>
      <c r="D31" s="171"/>
      <c r="E31" s="171"/>
      <c r="F31" s="171">
        <f t="shared" si="9"/>
        <v>0</v>
      </c>
      <c r="H31" s="171"/>
      <c r="I31" s="171">
        <f t="shared" si="7"/>
        <v>0</v>
      </c>
      <c r="J31" s="171"/>
      <c r="K31" s="171"/>
      <c r="L31" s="171"/>
      <c r="M31" s="171">
        <f t="shared" si="8"/>
        <v>0</v>
      </c>
    </row>
    <row r="32" spans="1:13" x14ac:dyDescent="0.2">
      <c r="A32" s="171"/>
      <c r="B32" s="171">
        <f t="shared" si="5"/>
        <v>0</v>
      </c>
      <c r="C32" s="171"/>
      <c r="D32" s="171"/>
      <c r="E32" s="171"/>
      <c r="F32" s="171">
        <f t="shared" si="9"/>
        <v>0</v>
      </c>
      <c r="H32" s="171"/>
      <c r="I32" s="171">
        <f t="shared" si="7"/>
        <v>0</v>
      </c>
      <c r="J32" s="171"/>
      <c r="K32" s="171"/>
      <c r="L32" s="171"/>
      <c r="M32" s="171">
        <f t="shared" si="8"/>
        <v>0</v>
      </c>
    </row>
    <row r="33" spans="1:13" x14ac:dyDescent="0.2">
      <c r="A33" s="171"/>
      <c r="B33" s="171">
        <f t="shared" si="5"/>
        <v>0</v>
      </c>
      <c r="C33" s="171"/>
      <c r="D33" s="171"/>
      <c r="E33" s="171"/>
      <c r="F33" s="171">
        <f t="shared" si="9"/>
        <v>0</v>
      </c>
      <c r="H33" s="171"/>
      <c r="I33" s="171">
        <f t="shared" si="7"/>
        <v>0</v>
      </c>
      <c r="J33" s="171"/>
      <c r="K33" s="171"/>
      <c r="L33" s="171"/>
      <c r="M33" s="171">
        <f t="shared" si="8"/>
        <v>0</v>
      </c>
    </row>
    <row r="34" spans="1:13" x14ac:dyDescent="0.2">
      <c r="A34" s="171"/>
      <c r="B34" s="171">
        <f t="shared" si="5"/>
        <v>0</v>
      </c>
      <c r="C34" s="171"/>
      <c r="D34" s="171"/>
      <c r="E34" s="171"/>
      <c r="F34" s="171">
        <f t="shared" si="9"/>
        <v>0</v>
      </c>
      <c r="H34" s="171"/>
      <c r="I34" s="171">
        <f t="shared" si="7"/>
        <v>0</v>
      </c>
      <c r="J34" s="171"/>
      <c r="K34" s="171"/>
      <c r="L34" s="171"/>
      <c r="M34" s="171">
        <f t="shared" si="8"/>
        <v>0</v>
      </c>
    </row>
    <row r="35" spans="1:13" ht="13.5" thickBot="1" x14ac:dyDescent="0.25">
      <c r="A35" s="171"/>
      <c r="B35" s="171">
        <f t="shared" si="5"/>
        <v>0</v>
      </c>
      <c r="C35" s="175"/>
      <c r="D35" s="175"/>
      <c r="E35" s="175"/>
      <c r="F35" s="171">
        <f t="shared" si="9"/>
        <v>0</v>
      </c>
      <c r="H35" s="171"/>
      <c r="I35" s="171">
        <f t="shared" si="7"/>
        <v>0</v>
      </c>
      <c r="J35" s="175"/>
      <c r="K35" s="175"/>
      <c r="L35" s="175"/>
      <c r="M35" s="171">
        <f t="shared" si="8"/>
        <v>0</v>
      </c>
    </row>
    <row r="36" spans="1:13" ht="23.25" customHeight="1" thickBot="1" x14ac:dyDescent="0.3">
      <c r="A36" s="174" t="s">
        <v>124</v>
      </c>
      <c r="B36" s="178">
        <f>SUM(B23:B35)</f>
        <v>0</v>
      </c>
      <c r="C36" s="176">
        <f>SUM(C23:C35)</f>
        <v>0</v>
      </c>
      <c r="D36" s="176">
        <f>SUM(D23:D35)</f>
        <v>0</v>
      </c>
      <c r="E36" s="176">
        <f>SUM(E23:E35)</f>
        <v>0</v>
      </c>
      <c r="F36" s="176">
        <f>SUM(F23:F35)</f>
        <v>0</v>
      </c>
      <c r="H36" s="174" t="s">
        <v>124</v>
      </c>
      <c r="I36" s="178">
        <f>SUM(I23:I35)</f>
        <v>0</v>
      </c>
      <c r="J36" s="176">
        <f>SUM(J23:J35)</f>
        <v>0</v>
      </c>
      <c r="K36" s="176">
        <f>SUM(K23:K35)</f>
        <v>0</v>
      </c>
      <c r="L36" s="176">
        <f>SUM(L23:L35)</f>
        <v>0</v>
      </c>
      <c r="M36" s="176">
        <f>SUM(M23:M35)</f>
        <v>0</v>
      </c>
    </row>
    <row r="39" spans="1:13" ht="15.75" x14ac:dyDescent="0.25">
      <c r="A39" s="428" t="s">
        <v>50</v>
      </c>
      <c r="B39" s="428"/>
      <c r="C39" s="428"/>
      <c r="D39" s="428"/>
      <c r="E39" s="428"/>
      <c r="F39" s="428"/>
      <c r="H39" s="428" t="s">
        <v>53</v>
      </c>
      <c r="I39" s="428"/>
      <c r="J39" s="428"/>
      <c r="K39" s="428"/>
      <c r="L39" s="428"/>
      <c r="M39" s="428"/>
    </row>
    <row r="40" spans="1:13" x14ac:dyDescent="0.2">
      <c r="A40" s="172" t="s">
        <v>119</v>
      </c>
      <c r="B40" s="172" t="s">
        <v>125</v>
      </c>
      <c r="C40" s="172" t="s">
        <v>120</v>
      </c>
      <c r="D40" s="172" t="s">
        <v>121</v>
      </c>
      <c r="E40" s="172" t="s">
        <v>122</v>
      </c>
      <c r="F40" s="173" t="s">
        <v>123</v>
      </c>
      <c r="H40" s="172" t="s">
        <v>119</v>
      </c>
      <c r="I40" s="172" t="s">
        <v>125</v>
      </c>
      <c r="J40" s="172" t="s">
        <v>120</v>
      </c>
      <c r="K40" s="172" t="s">
        <v>121</v>
      </c>
      <c r="L40" s="172" t="s">
        <v>122</v>
      </c>
      <c r="M40" s="173" t="s">
        <v>123</v>
      </c>
    </row>
    <row r="41" spans="1:13" x14ac:dyDescent="0.2">
      <c r="A41" s="171"/>
      <c r="B41" s="171">
        <f t="shared" ref="B41:B53" si="10">IF(A41&lt;&gt;0,1,0)</f>
        <v>0</v>
      </c>
      <c r="C41" s="171"/>
      <c r="D41" s="171"/>
      <c r="E41" s="171"/>
      <c r="F41" s="171">
        <f t="shared" ref="F41:F52" si="11">SUM(C41)+((D41+E41)/2)</f>
        <v>0</v>
      </c>
      <c r="H41" s="171"/>
      <c r="I41" s="171">
        <f t="shared" ref="I41:I53" si="12">IF(H41&lt;&gt;0,1,0)</f>
        <v>0</v>
      </c>
      <c r="J41" s="171">
        <v>0</v>
      </c>
      <c r="K41" s="171">
        <v>0</v>
      </c>
      <c r="L41" s="171">
        <v>0</v>
      </c>
      <c r="M41" s="171">
        <f>SUM(J41)+((K41+L41)/2)</f>
        <v>0</v>
      </c>
    </row>
    <row r="42" spans="1:13" x14ac:dyDescent="0.2">
      <c r="A42" s="171"/>
      <c r="B42" s="171">
        <f t="shared" si="10"/>
        <v>0</v>
      </c>
      <c r="C42" s="171"/>
      <c r="D42" s="171"/>
      <c r="E42" s="171"/>
      <c r="F42" s="171">
        <f t="shared" si="11"/>
        <v>0</v>
      </c>
      <c r="H42" s="171"/>
      <c r="I42" s="171">
        <f t="shared" si="12"/>
        <v>0</v>
      </c>
      <c r="J42" s="171">
        <v>0</v>
      </c>
      <c r="K42" s="171">
        <v>0</v>
      </c>
      <c r="L42" s="171">
        <v>0</v>
      </c>
      <c r="M42" s="171">
        <f t="shared" ref="M42:M53" si="13">SUM(J42)+((K42+L42)/2)</f>
        <v>0</v>
      </c>
    </row>
    <row r="43" spans="1:13" x14ac:dyDescent="0.2">
      <c r="A43" s="171"/>
      <c r="B43" s="171">
        <f t="shared" si="10"/>
        <v>0</v>
      </c>
      <c r="C43" s="171"/>
      <c r="D43" s="171"/>
      <c r="E43" s="171"/>
      <c r="F43" s="171">
        <f t="shared" si="11"/>
        <v>0</v>
      </c>
      <c r="H43" s="171"/>
      <c r="I43" s="171">
        <f t="shared" si="12"/>
        <v>0</v>
      </c>
      <c r="J43" s="171"/>
      <c r="K43" s="171"/>
      <c r="L43" s="171"/>
      <c r="M43" s="171">
        <f t="shared" si="13"/>
        <v>0</v>
      </c>
    </row>
    <row r="44" spans="1:13" x14ac:dyDescent="0.2">
      <c r="A44" s="171"/>
      <c r="B44" s="171">
        <f t="shared" si="10"/>
        <v>0</v>
      </c>
      <c r="C44" s="171"/>
      <c r="D44" s="171"/>
      <c r="E44" s="171"/>
      <c r="F44" s="171">
        <f t="shared" si="11"/>
        <v>0</v>
      </c>
      <c r="H44" s="171"/>
      <c r="I44" s="171">
        <f t="shared" si="12"/>
        <v>0</v>
      </c>
      <c r="J44" s="171"/>
      <c r="K44" s="171"/>
      <c r="L44" s="171"/>
      <c r="M44" s="171">
        <f t="shared" si="13"/>
        <v>0</v>
      </c>
    </row>
    <row r="45" spans="1:13" x14ac:dyDescent="0.2">
      <c r="A45" s="171"/>
      <c r="B45" s="171">
        <f t="shared" si="10"/>
        <v>0</v>
      </c>
      <c r="C45" s="171"/>
      <c r="D45" s="171"/>
      <c r="E45" s="171"/>
      <c r="F45" s="171">
        <f t="shared" si="11"/>
        <v>0</v>
      </c>
      <c r="H45" s="171"/>
      <c r="I45" s="171">
        <f t="shared" si="12"/>
        <v>0</v>
      </c>
      <c r="J45" s="171"/>
      <c r="K45" s="171"/>
      <c r="L45" s="171"/>
      <c r="M45" s="171">
        <f t="shared" si="13"/>
        <v>0</v>
      </c>
    </row>
    <row r="46" spans="1:13" x14ac:dyDescent="0.2">
      <c r="A46" s="171"/>
      <c r="B46" s="171">
        <f t="shared" si="10"/>
        <v>0</v>
      </c>
      <c r="C46" s="171"/>
      <c r="D46" s="171"/>
      <c r="E46" s="171"/>
      <c r="F46" s="171">
        <f t="shared" si="11"/>
        <v>0</v>
      </c>
      <c r="H46" s="171"/>
      <c r="I46" s="171">
        <f t="shared" si="12"/>
        <v>0</v>
      </c>
      <c r="J46" s="171"/>
      <c r="K46" s="171"/>
      <c r="L46" s="171"/>
      <c r="M46" s="171">
        <f t="shared" si="13"/>
        <v>0</v>
      </c>
    </row>
    <row r="47" spans="1:13" x14ac:dyDescent="0.2">
      <c r="A47" s="171"/>
      <c r="B47" s="171">
        <f t="shared" si="10"/>
        <v>0</v>
      </c>
      <c r="C47" s="171"/>
      <c r="D47" s="171"/>
      <c r="E47" s="171"/>
      <c r="F47" s="171">
        <f t="shared" si="11"/>
        <v>0</v>
      </c>
      <c r="H47" s="171"/>
      <c r="I47" s="171">
        <f t="shared" si="12"/>
        <v>0</v>
      </c>
      <c r="J47" s="171"/>
      <c r="K47" s="171"/>
      <c r="L47" s="171"/>
      <c r="M47" s="171">
        <f t="shared" si="13"/>
        <v>0</v>
      </c>
    </row>
    <row r="48" spans="1:13" x14ac:dyDescent="0.2">
      <c r="A48" s="171"/>
      <c r="B48" s="171">
        <f t="shared" si="10"/>
        <v>0</v>
      </c>
      <c r="C48" s="171"/>
      <c r="D48" s="171"/>
      <c r="E48" s="171"/>
      <c r="F48" s="171">
        <f t="shared" si="11"/>
        <v>0</v>
      </c>
      <c r="H48" s="171"/>
      <c r="I48" s="171">
        <f t="shared" si="12"/>
        <v>0</v>
      </c>
      <c r="J48" s="171"/>
      <c r="K48" s="171"/>
      <c r="L48" s="171"/>
      <c r="M48" s="171">
        <f t="shared" si="13"/>
        <v>0</v>
      </c>
    </row>
    <row r="49" spans="1:13" x14ac:dyDescent="0.2">
      <c r="A49" s="171"/>
      <c r="B49" s="171">
        <f t="shared" si="10"/>
        <v>0</v>
      </c>
      <c r="C49" s="171"/>
      <c r="D49" s="171"/>
      <c r="E49" s="171"/>
      <c r="F49" s="171">
        <f t="shared" si="11"/>
        <v>0</v>
      </c>
      <c r="H49" s="171"/>
      <c r="I49" s="171">
        <f t="shared" si="12"/>
        <v>0</v>
      </c>
      <c r="J49" s="171"/>
      <c r="K49" s="171"/>
      <c r="L49" s="171"/>
      <c r="M49" s="171">
        <f t="shared" si="13"/>
        <v>0</v>
      </c>
    </row>
    <row r="50" spans="1:13" x14ac:dyDescent="0.2">
      <c r="A50" s="171"/>
      <c r="B50" s="171">
        <f t="shared" si="10"/>
        <v>0</v>
      </c>
      <c r="C50" s="171"/>
      <c r="D50" s="171"/>
      <c r="E50" s="171"/>
      <c r="F50" s="171">
        <f t="shared" si="11"/>
        <v>0</v>
      </c>
      <c r="H50" s="171"/>
      <c r="I50" s="171">
        <f t="shared" si="12"/>
        <v>0</v>
      </c>
      <c r="J50" s="171"/>
      <c r="K50" s="171"/>
      <c r="L50" s="171"/>
      <c r="M50" s="171">
        <f t="shared" si="13"/>
        <v>0</v>
      </c>
    </row>
    <row r="51" spans="1:13" x14ac:dyDescent="0.2">
      <c r="A51" s="171"/>
      <c r="B51" s="171">
        <f t="shared" si="10"/>
        <v>0</v>
      </c>
      <c r="C51" s="171"/>
      <c r="D51" s="171"/>
      <c r="E51" s="171"/>
      <c r="F51" s="171">
        <f t="shared" si="11"/>
        <v>0</v>
      </c>
      <c r="H51" s="171"/>
      <c r="I51" s="171">
        <f t="shared" si="12"/>
        <v>0</v>
      </c>
      <c r="J51" s="171"/>
      <c r="K51" s="171"/>
      <c r="L51" s="171"/>
      <c r="M51" s="171">
        <f t="shared" si="13"/>
        <v>0</v>
      </c>
    </row>
    <row r="52" spans="1:13" x14ac:dyDescent="0.2">
      <c r="A52" s="280"/>
      <c r="B52" s="171">
        <f t="shared" si="10"/>
        <v>0</v>
      </c>
      <c r="C52" s="280"/>
      <c r="D52" s="280"/>
      <c r="E52" s="280"/>
      <c r="F52" s="171">
        <f t="shared" si="11"/>
        <v>0</v>
      </c>
      <c r="G52" s="281"/>
      <c r="H52" s="171"/>
      <c r="I52" s="171">
        <f t="shared" si="12"/>
        <v>0</v>
      </c>
      <c r="J52" s="171"/>
      <c r="K52" s="171"/>
      <c r="L52" s="171"/>
      <c r="M52" s="171">
        <f t="shared" si="13"/>
        <v>0</v>
      </c>
    </row>
    <row r="53" spans="1:13" ht="13.5" thickBot="1" x14ac:dyDescent="0.25">
      <c r="A53" s="171"/>
      <c r="B53" s="171">
        <f t="shared" si="10"/>
        <v>0</v>
      </c>
      <c r="C53" s="175"/>
      <c r="D53" s="175"/>
      <c r="E53" s="175"/>
      <c r="F53" s="171">
        <f t="shared" ref="F53" si="14">SUM(C53)+((D53+E53)/2)</f>
        <v>0</v>
      </c>
      <c r="H53" s="171"/>
      <c r="I53" s="171">
        <f t="shared" si="12"/>
        <v>0</v>
      </c>
      <c r="J53" s="175"/>
      <c r="K53" s="175"/>
      <c r="L53" s="175"/>
      <c r="M53" s="171">
        <f t="shared" si="13"/>
        <v>0</v>
      </c>
    </row>
    <row r="54" spans="1:13" ht="22.5" customHeight="1" thickBot="1" x14ac:dyDescent="0.3">
      <c r="A54" s="174" t="s">
        <v>124</v>
      </c>
      <c r="B54" s="178">
        <f>SUM(B41:B53)</f>
        <v>0</v>
      </c>
      <c r="C54" s="176">
        <f>SUM(C41:C53)</f>
        <v>0</v>
      </c>
      <c r="D54" s="176">
        <f>SUM(D41:D53)</f>
        <v>0</v>
      </c>
      <c r="E54" s="176">
        <f>SUM(E41:E53)</f>
        <v>0</v>
      </c>
      <c r="F54" s="176">
        <f>SUM(F41:F53)</f>
        <v>0</v>
      </c>
      <c r="H54" s="174" t="s">
        <v>124</v>
      </c>
      <c r="I54" s="178">
        <f>SUM(I41:I53)</f>
        <v>0</v>
      </c>
      <c r="J54" s="176">
        <f>SUM(J41:J53)</f>
        <v>0</v>
      </c>
      <c r="K54" s="176">
        <f>SUM(K41:K53)</f>
        <v>0</v>
      </c>
      <c r="L54" s="176">
        <f>SUM(L41:L53)</f>
        <v>0</v>
      </c>
      <c r="M54" s="176">
        <f>SUM(M41:M53)</f>
        <v>0</v>
      </c>
    </row>
  </sheetData>
  <mergeCells count="6">
    <mergeCell ref="A1:M1"/>
    <mergeCell ref="A3:F3"/>
    <mergeCell ref="H3:M3"/>
    <mergeCell ref="A21:F21"/>
    <mergeCell ref="A39:F39"/>
    <mergeCell ref="H39:M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18" zoomScaleNormal="100" zoomScaleSheetLayoutView="106" workbookViewId="0">
      <selection activeCell="J35" sqref="J35"/>
    </sheetView>
  </sheetViews>
  <sheetFormatPr baseColWidth="10" defaultColWidth="11.5703125" defaultRowHeight="12.75" x14ac:dyDescent="0.2"/>
  <cols>
    <col min="1" max="1" width="16.85546875" style="6" customWidth="1"/>
    <col min="2" max="2" width="7.42578125" customWidth="1"/>
    <col min="3" max="6" width="16.85546875" customWidth="1"/>
    <col min="7" max="7" width="16.28515625" customWidth="1"/>
    <col min="8" max="8" width="18.42578125" style="6" customWidth="1"/>
  </cols>
  <sheetData>
    <row r="1" spans="1:7" x14ac:dyDescent="0.2">
      <c r="A1" s="167" t="s">
        <v>113</v>
      </c>
    </row>
    <row r="2" spans="1:7" ht="21.4" customHeight="1" x14ac:dyDescent="0.2">
      <c r="A2" s="436" t="s">
        <v>40</v>
      </c>
      <c r="B2" s="436"/>
      <c r="C2" s="436"/>
      <c r="D2" s="436"/>
      <c r="E2" s="436"/>
      <c r="F2" s="436"/>
      <c r="G2" s="436"/>
    </row>
    <row r="3" spans="1:7" ht="20.45" customHeight="1" x14ac:dyDescent="0.2">
      <c r="A3" s="6" t="s">
        <v>41</v>
      </c>
    </row>
    <row r="4" spans="1:7" ht="20.45" customHeight="1" x14ac:dyDescent="0.2">
      <c r="B4" s="7" t="s">
        <v>43</v>
      </c>
      <c r="C4" s="7" t="s">
        <v>44</v>
      </c>
      <c r="D4" s="7" t="s">
        <v>45</v>
      </c>
      <c r="E4" s="7" t="s">
        <v>46</v>
      </c>
      <c r="F4" s="7" t="s">
        <v>47</v>
      </c>
    </row>
    <row r="5" spans="1:7" ht="20.45" customHeight="1" x14ac:dyDescent="0.2">
      <c r="B5" s="7" t="s">
        <v>48</v>
      </c>
      <c r="C5" s="8">
        <f>SUM('Surfaces PLUS'!B18)</f>
        <v>0</v>
      </c>
      <c r="D5" s="9">
        <f>SUM('Surfaces PLUS'!C18)</f>
        <v>0</v>
      </c>
      <c r="E5" s="9">
        <f>SUM('Surfaces PLUS'!D18+'Surfaces PLUS'!E18)</f>
        <v>0</v>
      </c>
      <c r="F5" s="10">
        <f t="shared" ref="F5:F10" si="0">IF(C5=0,0,D5+E5/2)</f>
        <v>0</v>
      </c>
    </row>
    <row r="6" spans="1:7" ht="20.45" customHeight="1" x14ac:dyDescent="0.2">
      <c r="B6" s="7" t="s">
        <v>49</v>
      </c>
      <c r="C6" s="8">
        <f>SUM('Surfaces PLUS'!B32)</f>
        <v>0</v>
      </c>
      <c r="D6" s="9">
        <f>SUM('Surfaces PLUS'!C32)</f>
        <v>0</v>
      </c>
      <c r="E6" s="9">
        <f>SUM('Surfaces PLUS'!D32)+('Surfaces PLUS'!E32)</f>
        <v>0</v>
      </c>
      <c r="F6" s="10">
        <f t="shared" si="0"/>
        <v>0</v>
      </c>
    </row>
    <row r="7" spans="1:7" ht="20.45" customHeight="1" x14ac:dyDescent="0.2">
      <c r="B7" s="7" t="s">
        <v>50</v>
      </c>
      <c r="C7" s="8">
        <f>SUM('Surfaces PLUS'!B55)</f>
        <v>0</v>
      </c>
      <c r="D7" s="9">
        <f>SUM('Surfaces PLUS'!C55)</f>
        <v>0</v>
      </c>
      <c r="E7" s="9">
        <f>SUM('Surfaces PLUS'!D55)+('Surfaces PLUS'!E55)</f>
        <v>0</v>
      </c>
      <c r="F7" s="10">
        <f t="shared" si="0"/>
        <v>0</v>
      </c>
    </row>
    <row r="8" spans="1:7" ht="20.45" customHeight="1" x14ac:dyDescent="0.2">
      <c r="B8" s="7" t="s">
        <v>51</v>
      </c>
      <c r="C8" s="8">
        <f>SUM('Surfaces PLUS'!I18)</f>
        <v>0</v>
      </c>
      <c r="D8" s="9">
        <f>SUM('Surfaces PLUS'!J18)</f>
        <v>0</v>
      </c>
      <c r="E8" s="9">
        <f>SUM('Surfaces PLUS'!K18)+('Surfaces PLUS'!L18)</f>
        <v>0</v>
      </c>
      <c r="F8" s="10">
        <f t="shared" si="0"/>
        <v>0</v>
      </c>
    </row>
    <row r="9" spans="1:7" ht="20.45" customHeight="1" x14ac:dyDescent="0.2">
      <c r="B9" s="7" t="s">
        <v>52</v>
      </c>
      <c r="C9" s="8">
        <f>SUM('Surfaces PLUS'!I32)</f>
        <v>0</v>
      </c>
      <c r="D9" s="9">
        <f>SUM('Surfaces PLUS'!J32)</f>
        <v>0</v>
      </c>
      <c r="E9" s="9">
        <f>SUM('Surfaces PLUS'!K32)+('Surfaces PLUS'!L32)</f>
        <v>0</v>
      </c>
      <c r="F9" s="10">
        <f t="shared" si="0"/>
        <v>0</v>
      </c>
    </row>
    <row r="10" spans="1:7" ht="20.45" customHeight="1" thickBot="1" x14ac:dyDescent="0.25">
      <c r="B10" s="7" t="s">
        <v>53</v>
      </c>
      <c r="C10" s="8">
        <f>SUM('Surfaces PLUS'!I55)</f>
        <v>0</v>
      </c>
      <c r="D10" s="9">
        <f>SUM('Surfaces PLUS'!J55)</f>
        <v>0</v>
      </c>
      <c r="E10" s="9">
        <f>SUM('Surfaces PLUS'!K55)+('Surfaces PLUS'!L55)</f>
        <v>0</v>
      </c>
      <c r="F10" s="10">
        <f t="shared" si="0"/>
        <v>0</v>
      </c>
    </row>
    <row r="11" spans="1:7" ht="20.45" customHeight="1" thickBot="1" x14ac:dyDescent="0.25">
      <c r="B11" s="11" t="s">
        <v>54</v>
      </c>
      <c r="C11" s="12">
        <f>SUM(C5:C10)</f>
        <v>0</v>
      </c>
      <c r="D11" s="13">
        <f>SUM(D5:D10)</f>
        <v>0</v>
      </c>
      <c r="E11" s="13">
        <f>SUM(E5:E10)</f>
        <v>0</v>
      </c>
      <c r="F11" s="13">
        <f>SUM(F5:F10)</f>
        <v>0</v>
      </c>
    </row>
    <row r="12" spans="1:7" ht="20.45" customHeight="1" x14ac:dyDescent="0.2">
      <c r="B12" s="14" t="s">
        <v>55</v>
      </c>
      <c r="C12" s="15">
        <f>IF(C11=0,0,H12)</f>
        <v>0</v>
      </c>
    </row>
    <row r="13" spans="1:7" ht="20.45" customHeight="1" x14ac:dyDescent="0.2"/>
    <row r="14" spans="1:7" ht="20.45" customHeight="1" x14ac:dyDescent="0.2">
      <c r="A14" s="436" t="s">
        <v>57</v>
      </c>
      <c r="B14" s="436"/>
      <c r="C14" s="436"/>
      <c r="D14" s="436"/>
      <c r="E14" s="436"/>
      <c r="F14" s="436"/>
      <c r="G14" s="436"/>
    </row>
    <row r="15" spans="1:7" ht="20.45" customHeight="1" x14ac:dyDescent="0.2">
      <c r="A15" s="6" t="s">
        <v>41</v>
      </c>
    </row>
    <row r="16" spans="1:7" ht="20.45" customHeight="1" x14ac:dyDescent="0.2">
      <c r="B16" s="7" t="s">
        <v>43</v>
      </c>
      <c r="C16" s="7" t="s">
        <v>44</v>
      </c>
      <c r="D16" s="7" t="s">
        <v>45</v>
      </c>
      <c r="E16" s="7" t="s">
        <v>46</v>
      </c>
      <c r="F16" s="7" t="s">
        <v>47</v>
      </c>
    </row>
    <row r="17" spans="1:8" ht="20.45" customHeight="1" x14ac:dyDescent="0.2">
      <c r="B17" s="7" t="s">
        <v>48</v>
      </c>
      <c r="C17" s="8">
        <f>SUM('Surfaces PLAI'!B18)</f>
        <v>0</v>
      </c>
      <c r="D17" s="9">
        <f>SUM('Surfaces PLAI'!C18)</f>
        <v>0</v>
      </c>
      <c r="E17" s="9">
        <f>SUM('Surfaces PLAI'!D18)+('Surfaces PLAI'!E18)</f>
        <v>0</v>
      </c>
      <c r="F17" s="10">
        <f t="shared" ref="F17:F22" si="1">IF(C17=0,0,D17+E17/2)</f>
        <v>0</v>
      </c>
    </row>
    <row r="18" spans="1:8" ht="20.45" customHeight="1" x14ac:dyDescent="0.2">
      <c r="B18" s="7" t="s">
        <v>49</v>
      </c>
      <c r="C18" s="8">
        <f>SUM('Surfaces PLAI'!B36)</f>
        <v>0</v>
      </c>
      <c r="D18" s="9">
        <f>SUM('Surfaces PLAI'!C36)</f>
        <v>0</v>
      </c>
      <c r="E18" s="9">
        <f>SUM('Surfaces PLAI'!D36)+('Surfaces PLAI'!E36)</f>
        <v>0</v>
      </c>
      <c r="F18" s="10">
        <f t="shared" si="1"/>
        <v>0</v>
      </c>
    </row>
    <row r="19" spans="1:8" ht="20.45" customHeight="1" x14ac:dyDescent="0.2">
      <c r="B19" s="7" t="s">
        <v>50</v>
      </c>
      <c r="C19" s="8">
        <f>SUM('Surfaces PLAI'!B54)</f>
        <v>0</v>
      </c>
      <c r="D19" s="9">
        <f>SUM('Surfaces PLAI'!C54)</f>
        <v>0</v>
      </c>
      <c r="E19" s="9">
        <f>SUM('Surfaces PLAI'!D54)+('Surfaces PLAI'!E54)</f>
        <v>0</v>
      </c>
      <c r="F19" s="10">
        <f t="shared" si="1"/>
        <v>0</v>
      </c>
    </row>
    <row r="20" spans="1:8" ht="20.45" customHeight="1" x14ac:dyDescent="0.2">
      <c r="B20" s="7" t="s">
        <v>51</v>
      </c>
      <c r="C20" s="8">
        <f>SUM('Surfaces PLAI'!I18)</f>
        <v>0</v>
      </c>
      <c r="D20" s="9">
        <f>SUM('Surfaces PLAI'!J18)</f>
        <v>0</v>
      </c>
      <c r="E20" s="9">
        <f>SUM('Surfaces PLAI'!K18)+('Surfaces PLAI'!L18)</f>
        <v>0</v>
      </c>
      <c r="F20" s="10">
        <f t="shared" si="1"/>
        <v>0</v>
      </c>
    </row>
    <row r="21" spans="1:8" ht="20.45" customHeight="1" x14ac:dyDescent="0.2">
      <c r="B21" s="7" t="s">
        <v>52</v>
      </c>
      <c r="C21" s="8">
        <f>SUM('Surfaces PLAI'!I36)</f>
        <v>0</v>
      </c>
      <c r="D21" s="9">
        <f>SUM('Surfaces PLAI'!J36)</f>
        <v>0</v>
      </c>
      <c r="E21" s="9">
        <f>SUM('Surfaces PLAI'!K36)+('Surfaces PLAI'!L36)</f>
        <v>0</v>
      </c>
      <c r="F21" s="10">
        <f t="shared" si="1"/>
        <v>0</v>
      </c>
    </row>
    <row r="22" spans="1:8" ht="20.45" customHeight="1" thickBot="1" x14ac:dyDescent="0.25">
      <c r="B22" s="7" t="s">
        <v>53</v>
      </c>
      <c r="C22" s="8">
        <f>SUM('Surfaces PLAI'!I54)</f>
        <v>0</v>
      </c>
      <c r="D22" s="9">
        <f>SUM('Surfaces PLAI'!J54)</f>
        <v>0</v>
      </c>
      <c r="E22" s="9">
        <f>SUM('Surfaces PLAI'!K54)+('Surfaces PLAI'!L54)</f>
        <v>0</v>
      </c>
      <c r="F22" s="10">
        <f t="shared" si="1"/>
        <v>0</v>
      </c>
    </row>
    <row r="23" spans="1:8" ht="20.45" customHeight="1" thickBot="1" x14ac:dyDescent="0.25">
      <c r="B23" s="11" t="s">
        <v>54</v>
      </c>
      <c r="C23" s="12">
        <f>SUM(C17:C22)</f>
        <v>0</v>
      </c>
      <c r="D23" s="13">
        <f>SUM(D17:D22)</f>
        <v>0</v>
      </c>
      <c r="E23" s="13">
        <f>SUM(E17:E22)</f>
        <v>0</v>
      </c>
      <c r="F23" s="13">
        <f>SUM(F17:F22)</f>
        <v>0</v>
      </c>
    </row>
    <row r="24" spans="1:8" ht="20.45" customHeight="1" x14ac:dyDescent="0.2">
      <c r="B24" s="14" t="s">
        <v>58</v>
      </c>
      <c r="C24" s="15">
        <f>IF(C23=0,0,H24)</f>
        <v>0</v>
      </c>
    </row>
    <row r="25" spans="1:8" ht="9" customHeight="1" x14ac:dyDescent="0.2"/>
    <row r="26" spans="1:8" ht="20.45" customHeight="1" x14ac:dyDescent="0.2">
      <c r="B26" s="14"/>
      <c r="C26" s="16" t="s">
        <v>59</v>
      </c>
      <c r="D26" s="17" t="s">
        <v>60</v>
      </c>
      <c r="E26" s="17" t="s">
        <v>61</v>
      </c>
      <c r="F26" s="18" t="s">
        <v>62</v>
      </c>
    </row>
    <row r="27" spans="1:8" ht="20.45" customHeight="1" x14ac:dyDescent="0.2">
      <c r="C27" s="19" t="e">
        <f>#REF!+C23+#REF!+C11</f>
        <v>#REF!</v>
      </c>
      <c r="D27" s="20">
        <f>D11+D23</f>
        <v>0</v>
      </c>
      <c r="E27" s="20">
        <f>E11+E23</f>
        <v>0</v>
      </c>
      <c r="F27" s="20">
        <f>F5+F6+F7+F8+F9+F10+F17+F18+F19+F20+F21+F22</f>
        <v>0</v>
      </c>
    </row>
    <row r="29" spans="1:8" ht="18" x14ac:dyDescent="0.2">
      <c r="A29" s="432" t="s">
        <v>257</v>
      </c>
      <c r="B29" s="433"/>
      <c r="C29" s="433"/>
      <c r="D29" s="433"/>
      <c r="E29" s="433"/>
      <c r="F29" s="433"/>
      <c r="G29" s="433"/>
      <c r="H29" s="433"/>
    </row>
    <row r="30" spans="1:8" x14ac:dyDescent="0.2">
      <c r="A30" s="436" t="s">
        <v>206</v>
      </c>
      <c r="B30" s="436"/>
      <c r="C30" s="436"/>
      <c r="D30" s="436"/>
      <c r="E30" s="436"/>
      <c r="F30" s="436"/>
      <c r="G30" s="436"/>
      <c r="H30" s="436"/>
    </row>
    <row r="31" spans="1:8" ht="13.5" thickBot="1" x14ac:dyDescent="0.25">
      <c r="A31"/>
      <c r="B31" s="437" t="s">
        <v>63</v>
      </c>
      <c r="C31" s="437" t="s">
        <v>63</v>
      </c>
      <c r="D31" s="438" t="s">
        <v>64</v>
      </c>
      <c r="E31" s="438"/>
      <c r="F31" s="439"/>
      <c r="G31" s="439"/>
    </row>
    <row r="32" spans="1:8" s="6" customFormat="1" x14ac:dyDescent="0.2">
      <c r="B32" s="21" t="s">
        <v>65</v>
      </c>
      <c r="C32" s="22" t="s">
        <v>66</v>
      </c>
      <c r="D32" s="23" t="s">
        <v>65</v>
      </c>
      <c r="E32" s="21" t="s">
        <v>66</v>
      </c>
      <c r="F32" s="156" t="s">
        <v>36</v>
      </c>
      <c r="G32" s="157" t="s">
        <v>37</v>
      </c>
    </row>
    <row r="33" spans="1:8" ht="38.25" x14ac:dyDescent="0.2">
      <c r="A33" s="25" t="s">
        <v>108</v>
      </c>
      <c r="B33" s="161">
        <v>0</v>
      </c>
      <c r="C33" s="162">
        <v>50</v>
      </c>
      <c r="D33" s="163">
        <v>0</v>
      </c>
      <c r="E33" s="164">
        <v>40</v>
      </c>
      <c r="F33" s="165">
        <f>SUM(B33*C33)</f>
        <v>0</v>
      </c>
      <c r="G33" s="166">
        <f>SUM(D33*E33)</f>
        <v>0</v>
      </c>
    </row>
    <row r="34" spans="1:8" ht="25.5" x14ac:dyDescent="0.2">
      <c r="A34" s="25" t="s">
        <v>109</v>
      </c>
      <c r="B34" s="161">
        <v>0</v>
      </c>
      <c r="C34" s="162">
        <v>40</v>
      </c>
      <c r="D34" s="163">
        <v>0</v>
      </c>
      <c r="E34" s="164">
        <v>30</v>
      </c>
      <c r="F34" s="165">
        <f>B34*C34</f>
        <v>0</v>
      </c>
      <c r="G34" s="166">
        <f>D34*E34</f>
        <v>0</v>
      </c>
    </row>
    <row r="35" spans="1:8" ht="24.75" customHeight="1" thickBot="1" x14ac:dyDescent="0.25">
      <c r="A35" s="6" t="s">
        <v>67</v>
      </c>
      <c r="B35" s="161">
        <v>0</v>
      </c>
      <c r="C35" s="162">
        <v>20</v>
      </c>
      <c r="D35" s="163">
        <v>0</v>
      </c>
      <c r="E35" s="164">
        <v>20</v>
      </c>
      <c r="F35" s="158">
        <f>B35*C35</f>
        <v>0</v>
      </c>
      <c r="G35" s="159">
        <f>D35*E35</f>
        <v>0</v>
      </c>
    </row>
    <row r="36" spans="1:8" ht="13.5" thickBot="1" x14ac:dyDescent="0.25">
      <c r="B36" s="24"/>
      <c r="C36" s="294"/>
      <c r="D36" s="290"/>
      <c r="F36" s="160">
        <f>SUM(F33:F35)</f>
        <v>0</v>
      </c>
      <c r="G36" s="295">
        <f>SUM(G33:G35)</f>
        <v>0</v>
      </c>
    </row>
    <row r="37" spans="1:8" ht="22.5" customHeight="1" thickTop="1" thickBot="1" x14ac:dyDescent="0.25">
      <c r="A37" s="296" t="s">
        <v>198</v>
      </c>
      <c r="B37" s="24"/>
      <c r="C37" s="294"/>
      <c r="D37" s="290"/>
      <c r="F37" s="211"/>
      <c r="G37" s="297">
        <f>F36+G36</f>
        <v>0</v>
      </c>
    </row>
    <row r="38" spans="1:8" ht="25.15" customHeight="1" thickTop="1" thickBot="1" x14ac:dyDescent="0.25">
      <c r="B38" s="24"/>
      <c r="C38" s="294"/>
      <c r="D38" s="290"/>
      <c r="F38" s="298" t="s">
        <v>201</v>
      </c>
      <c r="G38" s="299" t="s">
        <v>199</v>
      </c>
      <c r="H38" s="299" t="s">
        <v>200</v>
      </c>
    </row>
    <row r="39" spans="1:8" ht="22.5" customHeight="1" thickTop="1" thickBot="1" x14ac:dyDescent="0.25">
      <c r="A39" s="434" t="s">
        <v>203</v>
      </c>
      <c r="B39" s="434"/>
      <c r="C39" s="434"/>
      <c r="D39" s="434"/>
      <c r="E39" s="434"/>
      <c r="F39" s="300">
        <v>0</v>
      </c>
      <c r="G39" s="299">
        <v>0</v>
      </c>
      <c r="H39" s="299">
        <f>SUM(F39*G39)</f>
        <v>0</v>
      </c>
    </row>
    <row r="40" spans="1:8" ht="24" customHeight="1" thickTop="1" thickBot="1" x14ac:dyDescent="0.25">
      <c r="A40" s="435" t="s">
        <v>204</v>
      </c>
      <c r="B40" s="435"/>
      <c r="C40" s="435"/>
      <c r="D40" s="435"/>
      <c r="E40" s="435"/>
      <c r="F40" s="301">
        <v>0</v>
      </c>
      <c r="G40" s="302">
        <v>0</v>
      </c>
      <c r="H40" s="299">
        <f>SUM(F40*G40)</f>
        <v>0</v>
      </c>
    </row>
    <row r="41" spans="1:8" ht="13.5" thickTop="1" x14ac:dyDescent="0.2">
      <c r="A41" s="436" t="s">
        <v>207</v>
      </c>
      <c r="B41" s="436"/>
      <c r="C41" s="436"/>
      <c r="D41" s="436"/>
      <c r="E41" s="436"/>
      <c r="F41" s="436"/>
      <c r="G41" s="436"/>
      <c r="H41" s="436"/>
    </row>
    <row r="42" spans="1:8" ht="25.5" x14ac:dyDescent="0.2">
      <c r="A42" s="196" t="s">
        <v>205</v>
      </c>
      <c r="B42" s="197" t="s">
        <v>110</v>
      </c>
      <c r="C42" s="198" t="s">
        <v>105</v>
      </c>
      <c r="D42" s="199" t="s">
        <v>106</v>
      </c>
      <c r="E42" s="200" t="s">
        <v>107</v>
      </c>
      <c r="F42" s="190"/>
      <c r="G42" s="189"/>
      <c r="H42" s="191"/>
    </row>
    <row r="43" spans="1:8" ht="13.5" thickBot="1" x14ac:dyDescent="0.25">
      <c r="A43" s="286"/>
      <c r="B43" s="287">
        <v>0</v>
      </c>
      <c r="C43" s="288">
        <v>0</v>
      </c>
      <c r="D43" s="288">
        <f>C43*B43/5</f>
        <v>0</v>
      </c>
      <c r="E43" s="289">
        <f>IF(D43&gt;20,20,D43)</f>
        <v>0</v>
      </c>
      <c r="F43" s="190"/>
      <c r="G43" s="189"/>
      <c r="H43" s="191"/>
    </row>
    <row r="44" spans="1:8" ht="14.25" thickTop="1" thickBot="1" x14ac:dyDescent="0.25">
      <c r="A44" s="286"/>
      <c r="B44" s="287">
        <v>0</v>
      </c>
      <c r="C44" s="288">
        <v>0</v>
      </c>
      <c r="D44" s="288">
        <f t="shared" ref="D44:D47" si="2">C44*B44/5</f>
        <v>0</v>
      </c>
      <c r="E44" s="289">
        <f t="shared" ref="E44:E47" si="3">IF(D44&gt;20,20,D44)</f>
        <v>0</v>
      </c>
      <c r="F44" s="190"/>
      <c r="G44" s="189"/>
      <c r="H44" s="191"/>
    </row>
    <row r="45" spans="1:8" ht="14.25" thickTop="1" thickBot="1" x14ac:dyDescent="0.25">
      <c r="A45" s="286"/>
      <c r="B45" s="287">
        <v>0</v>
      </c>
      <c r="C45" s="288">
        <v>0</v>
      </c>
      <c r="D45" s="288">
        <f t="shared" si="2"/>
        <v>0</v>
      </c>
      <c r="E45" s="289">
        <f t="shared" si="3"/>
        <v>0</v>
      </c>
      <c r="F45" s="190"/>
      <c r="G45" s="189"/>
      <c r="H45" s="191"/>
    </row>
    <row r="46" spans="1:8" ht="14.25" thickTop="1" thickBot="1" x14ac:dyDescent="0.25">
      <c r="A46" s="286"/>
      <c r="B46" s="287">
        <v>0</v>
      </c>
      <c r="C46" s="288">
        <v>0</v>
      </c>
      <c r="D46" s="288">
        <f t="shared" si="2"/>
        <v>0</v>
      </c>
      <c r="E46" s="289">
        <f t="shared" si="3"/>
        <v>0</v>
      </c>
      <c r="F46" s="190"/>
      <c r="G46" s="189"/>
      <c r="H46" s="191"/>
    </row>
    <row r="47" spans="1:8" ht="14.25" thickTop="1" thickBot="1" x14ac:dyDescent="0.25">
      <c r="A47" s="286"/>
      <c r="B47" s="287">
        <v>0</v>
      </c>
      <c r="C47" s="288">
        <v>0</v>
      </c>
      <c r="D47" s="288">
        <f t="shared" si="2"/>
        <v>0</v>
      </c>
      <c r="E47" s="289">
        <f t="shared" si="3"/>
        <v>0</v>
      </c>
      <c r="F47" s="190"/>
      <c r="G47" s="189"/>
      <c r="H47" s="191"/>
    </row>
    <row r="48" spans="1:8" ht="14.25" thickTop="1" thickBot="1" x14ac:dyDescent="0.25">
      <c r="A48"/>
      <c r="E48" s="282"/>
      <c r="F48" s="192"/>
      <c r="G48" s="189"/>
      <c r="H48" s="191"/>
    </row>
    <row r="49" spans="1:8" ht="16.5" thickTop="1" thickBot="1" x14ac:dyDescent="0.25">
      <c r="A49" s="191" t="s">
        <v>202</v>
      </c>
      <c r="B49" s="189"/>
      <c r="C49" s="192"/>
      <c r="D49" s="189"/>
      <c r="F49" s="429">
        <f>SUM(G37+H39+H40+E43+E44+E45+E46+E47)</f>
        <v>0</v>
      </c>
      <c r="G49" s="430"/>
      <c r="H49" s="431"/>
    </row>
    <row r="50" spans="1:8" ht="13.5" thickTop="1" x14ac:dyDescent="0.2">
      <c r="A50" s="191"/>
      <c r="B50" s="189"/>
      <c r="C50" s="192"/>
      <c r="D50" s="189"/>
      <c r="E50" s="192"/>
      <c r="F50" s="192"/>
      <c r="G50" s="189"/>
      <c r="H50" s="191"/>
    </row>
    <row r="51" spans="1:8" x14ac:dyDescent="0.2">
      <c r="A51" s="191"/>
      <c r="B51" s="189"/>
      <c r="C51" s="192"/>
      <c r="D51" s="189"/>
      <c r="E51" s="192"/>
      <c r="F51" s="192"/>
      <c r="G51" s="189"/>
      <c r="H51" s="191"/>
    </row>
    <row r="52" spans="1:8" x14ac:dyDescent="0.2">
      <c r="A52" s="191"/>
      <c r="B52" s="189"/>
      <c r="C52" s="192"/>
      <c r="D52" s="189"/>
      <c r="E52" s="192"/>
      <c r="F52" s="192"/>
      <c r="G52" s="189"/>
      <c r="H52" s="191"/>
    </row>
    <row r="53" spans="1:8" ht="18.75" customHeight="1" x14ac:dyDescent="0.2">
      <c r="A53" s="191"/>
      <c r="B53" s="189"/>
      <c r="C53" s="190"/>
      <c r="D53" s="190"/>
      <c r="E53" s="190"/>
      <c r="F53" s="190"/>
      <c r="G53" s="189"/>
      <c r="H53" s="191"/>
    </row>
    <row r="54" spans="1:8" ht="19.5" customHeight="1" x14ac:dyDescent="0.2">
      <c r="A54" s="191"/>
      <c r="B54" s="189"/>
      <c r="C54" s="190"/>
      <c r="D54" s="190"/>
      <c r="E54" s="190"/>
      <c r="F54" s="190"/>
      <c r="G54" s="193"/>
      <c r="H54" s="191"/>
    </row>
  </sheetData>
  <mergeCells count="11">
    <mergeCell ref="A2:G2"/>
    <mergeCell ref="A14:G14"/>
    <mergeCell ref="B31:C31"/>
    <mergeCell ref="D31:E31"/>
    <mergeCell ref="F31:G31"/>
    <mergeCell ref="A30:H30"/>
    <mergeCell ref="F49:H49"/>
    <mergeCell ref="A29:H29"/>
    <mergeCell ref="A39:E39"/>
    <mergeCell ref="A40:E40"/>
    <mergeCell ref="A41:H41"/>
  </mergeCells>
  <phoneticPr fontId="0" type="noConversion"/>
  <pageMargins left="0.78749999999999998" right="0.78749999999999998" top="1.0527777777777778" bottom="1.0527777777777778" header="0.78749999999999998" footer="0.78749999999999998"/>
  <pageSetup paperSize="9" scale="84" firstPageNumber="0" orientation="landscape" horizontalDpi="300" verticalDpi="300" r:id="rId1"/>
  <headerFooter alignWithMargins="0">
    <oddHeader>&amp;C&amp;"Times New Roman,Normal"&amp;12&amp;A</oddHeader>
    <oddFooter>&amp;C&amp;"Times New Roman,Normal"&amp;12Page &amp;P</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L7" sqref="L7"/>
    </sheetView>
  </sheetViews>
  <sheetFormatPr baseColWidth="10" defaultRowHeight="12.75" x14ac:dyDescent="0.2"/>
  <cols>
    <col min="1" max="2" width="12.42578125" customWidth="1"/>
    <col min="3" max="3" width="14.28515625" customWidth="1"/>
    <col min="4" max="4" width="16.85546875" customWidth="1"/>
    <col min="5" max="5" width="15.7109375" customWidth="1"/>
    <col min="6" max="6" width="15.42578125" customWidth="1"/>
    <col min="8" max="9" width="13.28515625" customWidth="1"/>
    <col min="10" max="10" width="13.42578125" customWidth="1"/>
    <col min="11" max="11" width="16.7109375" customWidth="1"/>
    <col min="12" max="12" width="15.42578125" customWidth="1"/>
    <col min="13" max="13" width="14.85546875" customWidth="1"/>
    <col min="257" max="258" width="12.42578125" customWidth="1"/>
    <col min="259" max="259" width="14.28515625" customWidth="1"/>
    <col min="260" max="260" width="16.85546875" customWidth="1"/>
    <col min="261" max="261" width="15.7109375" customWidth="1"/>
    <col min="262" max="262" width="15.42578125" customWidth="1"/>
    <col min="264" max="265" width="13.28515625" customWidth="1"/>
    <col min="266" max="266" width="13.42578125" customWidth="1"/>
    <col min="267" max="267" width="16.7109375" customWidth="1"/>
    <col min="268" max="268" width="15.42578125" customWidth="1"/>
    <col min="269" max="269" width="14.85546875" customWidth="1"/>
    <col min="513" max="514" width="12.42578125" customWidth="1"/>
    <col min="515" max="515" width="14.28515625" customWidth="1"/>
    <col min="516" max="516" width="16.85546875" customWidth="1"/>
    <col min="517" max="517" width="15.7109375" customWidth="1"/>
    <col min="518" max="518" width="15.42578125" customWidth="1"/>
    <col min="520" max="521" width="13.28515625" customWidth="1"/>
    <col min="522" max="522" width="13.42578125" customWidth="1"/>
    <col min="523" max="523" width="16.7109375" customWidth="1"/>
    <col min="524" max="524" width="15.42578125" customWidth="1"/>
    <col min="525" max="525" width="14.85546875" customWidth="1"/>
    <col min="769" max="770" width="12.42578125" customWidth="1"/>
    <col min="771" max="771" width="14.28515625" customWidth="1"/>
    <col min="772" max="772" width="16.85546875" customWidth="1"/>
    <col min="773" max="773" width="15.7109375" customWidth="1"/>
    <col min="774" max="774" width="15.42578125" customWidth="1"/>
    <col min="776" max="777" width="13.28515625" customWidth="1"/>
    <col min="778" max="778" width="13.42578125" customWidth="1"/>
    <col min="779" max="779" width="16.7109375" customWidth="1"/>
    <col min="780" max="780" width="15.42578125" customWidth="1"/>
    <col min="781" max="781" width="14.85546875" customWidth="1"/>
    <col min="1025" max="1026" width="12.42578125" customWidth="1"/>
    <col min="1027" max="1027" width="14.28515625" customWidth="1"/>
    <col min="1028" max="1028" width="16.85546875" customWidth="1"/>
    <col min="1029" max="1029" width="15.7109375" customWidth="1"/>
    <col min="1030" max="1030" width="15.42578125" customWidth="1"/>
    <col min="1032" max="1033" width="13.28515625" customWidth="1"/>
    <col min="1034" max="1034" width="13.42578125" customWidth="1"/>
    <col min="1035" max="1035" width="16.7109375" customWidth="1"/>
    <col min="1036" max="1036" width="15.42578125" customWidth="1"/>
    <col min="1037" max="1037" width="14.85546875" customWidth="1"/>
    <col min="1281" max="1282" width="12.42578125" customWidth="1"/>
    <col min="1283" max="1283" width="14.28515625" customWidth="1"/>
    <col min="1284" max="1284" width="16.85546875" customWidth="1"/>
    <col min="1285" max="1285" width="15.7109375" customWidth="1"/>
    <col min="1286" max="1286" width="15.42578125" customWidth="1"/>
    <col min="1288" max="1289" width="13.28515625" customWidth="1"/>
    <col min="1290" max="1290" width="13.42578125" customWidth="1"/>
    <col min="1291" max="1291" width="16.7109375" customWidth="1"/>
    <col min="1292" max="1292" width="15.42578125" customWidth="1"/>
    <col min="1293" max="1293" width="14.85546875" customWidth="1"/>
    <col min="1537" max="1538" width="12.42578125" customWidth="1"/>
    <col min="1539" max="1539" width="14.28515625" customWidth="1"/>
    <col min="1540" max="1540" width="16.85546875" customWidth="1"/>
    <col min="1541" max="1541" width="15.7109375" customWidth="1"/>
    <col min="1542" max="1542" width="15.42578125" customWidth="1"/>
    <col min="1544" max="1545" width="13.28515625" customWidth="1"/>
    <col min="1546" max="1546" width="13.42578125" customWidth="1"/>
    <col min="1547" max="1547" width="16.7109375" customWidth="1"/>
    <col min="1548" max="1548" width="15.42578125" customWidth="1"/>
    <col min="1549" max="1549" width="14.85546875" customWidth="1"/>
    <col min="1793" max="1794" width="12.42578125" customWidth="1"/>
    <col min="1795" max="1795" width="14.28515625" customWidth="1"/>
    <col min="1796" max="1796" width="16.85546875" customWidth="1"/>
    <col min="1797" max="1797" width="15.7109375" customWidth="1"/>
    <col min="1798" max="1798" width="15.42578125" customWidth="1"/>
    <col min="1800" max="1801" width="13.28515625" customWidth="1"/>
    <col min="1802" max="1802" width="13.42578125" customWidth="1"/>
    <col min="1803" max="1803" width="16.7109375" customWidth="1"/>
    <col min="1804" max="1804" width="15.42578125" customWidth="1"/>
    <col min="1805" max="1805" width="14.85546875" customWidth="1"/>
    <col min="2049" max="2050" width="12.42578125" customWidth="1"/>
    <col min="2051" max="2051" width="14.28515625" customWidth="1"/>
    <col min="2052" max="2052" width="16.85546875" customWidth="1"/>
    <col min="2053" max="2053" width="15.7109375" customWidth="1"/>
    <col min="2054" max="2054" width="15.42578125" customWidth="1"/>
    <col min="2056" max="2057" width="13.28515625" customWidth="1"/>
    <col min="2058" max="2058" width="13.42578125" customWidth="1"/>
    <col min="2059" max="2059" width="16.7109375" customWidth="1"/>
    <col min="2060" max="2060" width="15.42578125" customWidth="1"/>
    <col min="2061" max="2061" width="14.85546875" customWidth="1"/>
    <col min="2305" max="2306" width="12.42578125" customWidth="1"/>
    <col min="2307" max="2307" width="14.28515625" customWidth="1"/>
    <col min="2308" max="2308" width="16.85546875" customWidth="1"/>
    <col min="2309" max="2309" width="15.7109375" customWidth="1"/>
    <col min="2310" max="2310" width="15.42578125" customWidth="1"/>
    <col min="2312" max="2313" width="13.28515625" customWidth="1"/>
    <col min="2314" max="2314" width="13.42578125" customWidth="1"/>
    <col min="2315" max="2315" width="16.7109375" customWidth="1"/>
    <col min="2316" max="2316" width="15.42578125" customWidth="1"/>
    <col min="2317" max="2317" width="14.85546875" customWidth="1"/>
    <col min="2561" max="2562" width="12.42578125" customWidth="1"/>
    <col min="2563" max="2563" width="14.28515625" customWidth="1"/>
    <col min="2564" max="2564" width="16.85546875" customWidth="1"/>
    <col min="2565" max="2565" width="15.7109375" customWidth="1"/>
    <col min="2566" max="2566" width="15.42578125" customWidth="1"/>
    <col min="2568" max="2569" width="13.28515625" customWidth="1"/>
    <col min="2570" max="2570" width="13.42578125" customWidth="1"/>
    <col min="2571" max="2571" width="16.7109375" customWidth="1"/>
    <col min="2572" max="2572" width="15.42578125" customWidth="1"/>
    <col min="2573" max="2573" width="14.85546875" customWidth="1"/>
    <col min="2817" max="2818" width="12.42578125" customWidth="1"/>
    <col min="2819" max="2819" width="14.28515625" customWidth="1"/>
    <col min="2820" max="2820" width="16.85546875" customWidth="1"/>
    <col min="2821" max="2821" width="15.7109375" customWidth="1"/>
    <col min="2822" max="2822" width="15.42578125" customWidth="1"/>
    <col min="2824" max="2825" width="13.28515625" customWidth="1"/>
    <col min="2826" max="2826" width="13.42578125" customWidth="1"/>
    <col min="2827" max="2827" width="16.7109375" customWidth="1"/>
    <col min="2828" max="2828" width="15.42578125" customWidth="1"/>
    <col min="2829" max="2829" width="14.85546875" customWidth="1"/>
    <col min="3073" max="3074" width="12.42578125" customWidth="1"/>
    <col min="3075" max="3075" width="14.28515625" customWidth="1"/>
    <col min="3076" max="3076" width="16.85546875" customWidth="1"/>
    <col min="3077" max="3077" width="15.7109375" customWidth="1"/>
    <col min="3078" max="3078" width="15.42578125" customWidth="1"/>
    <col min="3080" max="3081" width="13.28515625" customWidth="1"/>
    <col min="3082" max="3082" width="13.42578125" customWidth="1"/>
    <col min="3083" max="3083" width="16.7109375" customWidth="1"/>
    <col min="3084" max="3084" width="15.42578125" customWidth="1"/>
    <col min="3085" max="3085" width="14.85546875" customWidth="1"/>
    <col min="3329" max="3330" width="12.42578125" customWidth="1"/>
    <col min="3331" max="3331" width="14.28515625" customWidth="1"/>
    <col min="3332" max="3332" width="16.85546875" customWidth="1"/>
    <col min="3333" max="3333" width="15.7109375" customWidth="1"/>
    <col min="3334" max="3334" width="15.42578125" customWidth="1"/>
    <col min="3336" max="3337" width="13.28515625" customWidth="1"/>
    <col min="3338" max="3338" width="13.42578125" customWidth="1"/>
    <col min="3339" max="3339" width="16.7109375" customWidth="1"/>
    <col min="3340" max="3340" width="15.42578125" customWidth="1"/>
    <col min="3341" max="3341" width="14.85546875" customWidth="1"/>
    <col min="3585" max="3586" width="12.42578125" customWidth="1"/>
    <col min="3587" max="3587" width="14.28515625" customWidth="1"/>
    <col min="3588" max="3588" width="16.85546875" customWidth="1"/>
    <col min="3589" max="3589" width="15.7109375" customWidth="1"/>
    <col min="3590" max="3590" width="15.42578125" customWidth="1"/>
    <col min="3592" max="3593" width="13.28515625" customWidth="1"/>
    <col min="3594" max="3594" width="13.42578125" customWidth="1"/>
    <col min="3595" max="3595" width="16.7109375" customWidth="1"/>
    <col min="3596" max="3596" width="15.42578125" customWidth="1"/>
    <col min="3597" max="3597" width="14.85546875" customWidth="1"/>
    <col min="3841" max="3842" width="12.42578125" customWidth="1"/>
    <col min="3843" max="3843" width="14.28515625" customWidth="1"/>
    <col min="3844" max="3844" width="16.85546875" customWidth="1"/>
    <col min="3845" max="3845" width="15.7109375" customWidth="1"/>
    <col min="3846" max="3846" width="15.42578125" customWidth="1"/>
    <col min="3848" max="3849" width="13.28515625" customWidth="1"/>
    <col min="3850" max="3850" width="13.42578125" customWidth="1"/>
    <col min="3851" max="3851" width="16.7109375" customWidth="1"/>
    <col min="3852" max="3852" width="15.42578125" customWidth="1"/>
    <col min="3853" max="3853" width="14.85546875" customWidth="1"/>
    <col min="4097" max="4098" width="12.42578125" customWidth="1"/>
    <col min="4099" max="4099" width="14.28515625" customWidth="1"/>
    <col min="4100" max="4100" width="16.85546875" customWidth="1"/>
    <col min="4101" max="4101" width="15.7109375" customWidth="1"/>
    <col min="4102" max="4102" width="15.42578125" customWidth="1"/>
    <col min="4104" max="4105" width="13.28515625" customWidth="1"/>
    <col min="4106" max="4106" width="13.42578125" customWidth="1"/>
    <col min="4107" max="4107" width="16.7109375" customWidth="1"/>
    <col min="4108" max="4108" width="15.42578125" customWidth="1"/>
    <col min="4109" max="4109" width="14.85546875" customWidth="1"/>
    <col min="4353" max="4354" width="12.42578125" customWidth="1"/>
    <col min="4355" max="4355" width="14.28515625" customWidth="1"/>
    <col min="4356" max="4356" width="16.85546875" customWidth="1"/>
    <col min="4357" max="4357" width="15.7109375" customWidth="1"/>
    <col min="4358" max="4358" width="15.42578125" customWidth="1"/>
    <col min="4360" max="4361" width="13.28515625" customWidth="1"/>
    <col min="4362" max="4362" width="13.42578125" customWidth="1"/>
    <col min="4363" max="4363" width="16.7109375" customWidth="1"/>
    <col min="4364" max="4364" width="15.42578125" customWidth="1"/>
    <col min="4365" max="4365" width="14.85546875" customWidth="1"/>
    <col min="4609" max="4610" width="12.42578125" customWidth="1"/>
    <col min="4611" max="4611" width="14.28515625" customWidth="1"/>
    <col min="4612" max="4612" width="16.85546875" customWidth="1"/>
    <col min="4613" max="4613" width="15.7109375" customWidth="1"/>
    <col min="4614" max="4614" width="15.42578125" customWidth="1"/>
    <col min="4616" max="4617" width="13.28515625" customWidth="1"/>
    <col min="4618" max="4618" width="13.42578125" customWidth="1"/>
    <col min="4619" max="4619" width="16.7109375" customWidth="1"/>
    <col min="4620" max="4620" width="15.42578125" customWidth="1"/>
    <col min="4621" max="4621" width="14.85546875" customWidth="1"/>
    <col min="4865" max="4866" width="12.42578125" customWidth="1"/>
    <col min="4867" max="4867" width="14.28515625" customWidth="1"/>
    <col min="4868" max="4868" width="16.85546875" customWidth="1"/>
    <col min="4869" max="4869" width="15.7109375" customWidth="1"/>
    <col min="4870" max="4870" width="15.42578125" customWidth="1"/>
    <col min="4872" max="4873" width="13.28515625" customWidth="1"/>
    <col min="4874" max="4874" width="13.42578125" customWidth="1"/>
    <col min="4875" max="4875" width="16.7109375" customWidth="1"/>
    <col min="4876" max="4876" width="15.42578125" customWidth="1"/>
    <col min="4877" max="4877" width="14.85546875" customWidth="1"/>
    <col min="5121" max="5122" width="12.42578125" customWidth="1"/>
    <col min="5123" max="5123" width="14.28515625" customWidth="1"/>
    <col min="5124" max="5124" width="16.85546875" customWidth="1"/>
    <col min="5125" max="5125" width="15.7109375" customWidth="1"/>
    <col min="5126" max="5126" width="15.42578125" customWidth="1"/>
    <col min="5128" max="5129" width="13.28515625" customWidth="1"/>
    <col min="5130" max="5130" width="13.42578125" customWidth="1"/>
    <col min="5131" max="5131" width="16.7109375" customWidth="1"/>
    <col min="5132" max="5132" width="15.42578125" customWidth="1"/>
    <col min="5133" max="5133" width="14.85546875" customWidth="1"/>
    <col min="5377" max="5378" width="12.42578125" customWidth="1"/>
    <col min="5379" max="5379" width="14.28515625" customWidth="1"/>
    <col min="5380" max="5380" width="16.85546875" customWidth="1"/>
    <col min="5381" max="5381" width="15.7109375" customWidth="1"/>
    <col min="5382" max="5382" width="15.42578125" customWidth="1"/>
    <col min="5384" max="5385" width="13.28515625" customWidth="1"/>
    <col min="5386" max="5386" width="13.42578125" customWidth="1"/>
    <col min="5387" max="5387" width="16.7109375" customWidth="1"/>
    <col min="5388" max="5388" width="15.42578125" customWidth="1"/>
    <col min="5389" max="5389" width="14.85546875" customWidth="1"/>
    <col min="5633" max="5634" width="12.42578125" customWidth="1"/>
    <col min="5635" max="5635" width="14.28515625" customWidth="1"/>
    <col min="5636" max="5636" width="16.85546875" customWidth="1"/>
    <col min="5637" max="5637" width="15.7109375" customWidth="1"/>
    <col min="5638" max="5638" width="15.42578125" customWidth="1"/>
    <col min="5640" max="5641" width="13.28515625" customWidth="1"/>
    <col min="5642" max="5642" width="13.42578125" customWidth="1"/>
    <col min="5643" max="5643" width="16.7109375" customWidth="1"/>
    <col min="5644" max="5644" width="15.42578125" customWidth="1"/>
    <col min="5645" max="5645" width="14.85546875" customWidth="1"/>
    <col min="5889" max="5890" width="12.42578125" customWidth="1"/>
    <col min="5891" max="5891" width="14.28515625" customWidth="1"/>
    <col min="5892" max="5892" width="16.85546875" customWidth="1"/>
    <col min="5893" max="5893" width="15.7109375" customWidth="1"/>
    <col min="5894" max="5894" width="15.42578125" customWidth="1"/>
    <col min="5896" max="5897" width="13.28515625" customWidth="1"/>
    <col min="5898" max="5898" width="13.42578125" customWidth="1"/>
    <col min="5899" max="5899" width="16.7109375" customWidth="1"/>
    <col min="5900" max="5900" width="15.42578125" customWidth="1"/>
    <col min="5901" max="5901" width="14.85546875" customWidth="1"/>
    <col min="6145" max="6146" width="12.42578125" customWidth="1"/>
    <col min="6147" max="6147" width="14.28515625" customWidth="1"/>
    <col min="6148" max="6148" width="16.85546875" customWidth="1"/>
    <col min="6149" max="6149" width="15.7109375" customWidth="1"/>
    <col min="6150" max="6150" width="15.42578125" customWidth="1"/>
    <col min="6152" max="6153" width="13.28515625" customWidth="1"/>
    <col min="6154" max="6154" width="13.42578125" customWidth="1"/>
    <col min="6155" max="6155" width="16.7109375" customWidth="1"/>
    <col min="6156" max="6156" width="15.42578125" customWidth="1"/>
    <col min="6157" max="6157" width="14.85546875" customWidth="1"/>
    <col min="6401" max="6402" width="12.42578125" customWidth="1"/>
    <col min="6403" max="6403" width="14.28515625" customWidth="1"/>
    <col min="6404" max="6404" width="16.85546875" customWidth="1"/>
    <col min="6405" max="6405" width="15.7109375" customWidth="1"/>
    <col min="6406" max="6406" width="15.42578125" customWidth="1"/>
    <col min="6408" max="6409" width="13.28515625" customWidth="1"/>
    <col min="6410" max="6410" width="13.42578125" customWidth="1"/>
    <col min="6411" max="6411" width="16.7109375" customWidth="1"/>
    <col min="6412" max="6412" width="15.42578125" customWidth="1"/>
    <col min="6413" max="6413" width="14.85546875" customWidth="1"/>
    <col min="6657" max="6658" width="12.42578125" customWidth="1"/>
    <col min="6659" max="6659" width="14.28515625" customWidth="1"/>
    <col min="6660" max="6660" width="16.85546875" customWidth="1"/>
    <col min="6661" max="6661" width="15.7109375" customWidth="1"/>
    <col min="6662" max="6662" width="15.42578125" customWidth="1"/>
    <col min="6664" max="6665" width="13.28515625" customWidth="1"/>
    <col min="6666" max="6666" width="13.42578125" customWidth="1"/>
    <col min="6667" max="6667" width="16.7109375" customWidth="1"/>
    <col min="6668" max="6668" width="15.42578125" customWidth="1"/>
    <col min="6669" max="6669" width="14.85546875" customWidth="1"/>
    <col min="6913" max="6914" width="12.42578125" customWidth="1"/>
    <col min="6915" max="6915" width="14.28515625" customWidth="1"/>
    <col min="6916" max="6916" width="16.85546875" customWidth="1"/>
    <col min="6917" max="6917" width="15.7109375" customWidth="1"/>
    <col min="6918" max="6918" width="15.42578125" customWidth="1"/>
    <col min="6920" max="6921" width="13.28515625" customWidth="1"/>
    <col min="6922" max="6922" width="13.42578125" customWidth="1"/>
    <col min="6923" max="6923" width="16.7109375" customWidth="1"/>
    <col min="6924" max="6924" width="15.42578125" customWidth="1"/>
    <col min="6925" max="6925" width="14.85546875" customWidth="1"/>
    <col min="7169" max="7170" width="12.42578125" customWidth="1"/>
    <col min="7171" max="7171" width="14.28515625" customWidth="1"/>
    <col min="7172" max="7172" width="16.85546875" customWidth="1"/>
    <col min="7173" max="7173" width="15.7109375" customWidth="1"/>
    <col min="7174" max="7174" width="15.42578125" customWidth="1"/>
    <col min="7176" max="7177" width="13.28515625" customWidth="1"/>
    <col min="7178" max="7178" width="13.42578125" customWidth="1"/>
    <col min="7179" max="7179" width="16.7109375" customWidth="1"/>
    <col min="7180" max="7180" width="15.42578125" customWidth="1"/>
    <col min="7181" max="7181" width="14.85546875" customWidth="1"/>
    <col min="7425" max="7426" width="12.42578125" customWidth="1"/>
    <col min="7427" max="7427" width="14.28515625" customWidth="1"/>
    <col min="7428" max="7428" width="16.85546875" customWidth="1"/>
    <col min="7429" max="7429" width="15.7109375" customWidth="1"/>
    <col min="7430" max="7430" width="15.42578125" customWidth="1"/>
    <col min="7432" max="7433" width="13.28515625" customWidth="1"/>
    <col min="7434" max="7434" width="13.42578125" customWidth="1"/>
    <col min="7435" max="7435" width="16.7109375" customWidth="1"/>
    <col min="7436" max="7436" width="15.42578125" customWidth="1"/>
    <col min="7437" max="7437" width="14.85546875" customWidth="1"/>
    <col min="7681" max="7682" width="12.42578125" customWidth="1"/>
    <col min="7683" max="7683" width="14.28515625" customWidth="1"/>
    <col min="7684" max="7684" width="16.85546875" customWidth="1"/>
    <col min="7685" max="7685" width="15.7109375" customWidth="1"/>
    <col min="7686" max="7686" width="15.42578125" customWidth="1"/>
    <col min="7688" max="7689" width="13.28515625" customWidth="1"/>
    <col min="7690" max="7690" width="13.42578125" customWidth="1"/>
    <col min="7691" max="7691" width="16.7109375" customWidth="1"/>
    <col min="7692" max="7692" width="15.42578125" customWidth="1"/>
    <col min="7693" max="7693" width="14.85546875" customWidth="1"/>
    <col min="7937" max="7938" width="12.42578125" customWidth="1"/>
    <col min="7939" max="7939" width="14.28515625" customWidth="1"/>
    <col min="7940" max="7940" width="16.85546875" customWidth="1"/>
    <col min="7941" max="7941" width="15.7109375" customWidth="1"/>
    <col min="7942" max="7942" width="15.42578125" customWidth="1"/>
    <col min="7944" max="7945" width="13.28515625" customWidth="1"/>
    <col min="7946" max="7946" width="13.42578125" customWidth="1"/>
    <col min="7947" max="7947" width="16.7109375" customWidth="1"/>
    <col min="7948" max="7948" width="15.42578125" customWidth="1"/>
    <col min="7949" max="7949" width="14.85546875" customWidth="1"/>
    <col min="8193" max="8194" width="12.42578125" customWidth="1"/>
    <col min="8195" max="8195" width="14.28515625" customWidth="1"/>
    <col min="8196" max="8196" width="16.85546875" customWidth="1"/>
    <col min="8197" max="8197" width="15.7109375" customWidth="1"/>
    <col min="8198" max="8198" width="15.42578125" customWidth="1"/>
    <col min="8200" max="8201" width="13.28515625" customWidth="1"/>
    <col min="8202" max="8202" width="13.42578125" customWidth="1"/>
    <col min="8203" max="8203" width="16.7109375" customWidth="1"/>
    <col min="8204" max="8204" width="15.42578125" customWidth="1"/>
    <col min="8205" max="8205" width="14.85546875" customWidth="1"/>
    <col min="8449" max="8450" width="12.42578125" customWidth="1"/>
    <col min="8451" max="8451" width="14.28515625" customWidth="1"/>
    <col min="8452" max="8452" width="16.85546875" customWidth="1"/>
    <col min="8453" max="8453" width="15.7109375" customWidth="1"/>
    <col min="8454" max="8454" width="15.42578125" customWidth="1"/>
    <col min="8456" max="8457" width="13.28515625" customWidth="1"/>
    <col min="8458" max="8458" width="13.42578125" customWidth="1"/>
    <col min="8459" max="8459" width="16.7109375" customWidth="1"/>
    <col min="8460" max="8460" width="15.42578125" customWidth="1"/>
    <col min="8461" max="8461" width="14.85546875" customWidth="1"/>
    <col min="8705" max="8706" width="12.42578125" customWidth="1"/>
    <col min="8707" max="8707" width="14.28515625" customWidth="1"/>
    <col min="8708" max="8708" width="16.85546875" customWidth="1"/>
    <col min="8709" max="8709" width="15.7109375" customWidth="1"/>
    <col min="8710" max="8710" width="15.42578125" customWidth="1"/>
    <col min="8712" max="8713" width="13.28515625" customWidth="1"/>
    <col min="8714" max="8714" width="13.42578125" customWidth="1"/>
    <col min="8715" max="8715" width="16.7109375" customWidth="1"/>
    <col min="8716" max="8716" width="15.42578125" customWidth="1"/>
    <col min="8717" max="8717" width="14.85546875" customWidth="1"/>
    <col min="8961" max="8962" width="12.42578125" customWidth="1"/>
    <col min="8963" max="8963" width="14.28515625" customWidth="1"/>
    <col min="8964" max="8964" width="16.85546875" customWidth="1"/>
    <col min="8965" max="8965" width="15.7109375" customWidth="1"/>
    <col min="8966" max="8966" width="15.42578125" customWidth="1"/>
    <col min="8968" max="8969" width="13.28515625" customWidth="1"/>
    <col min="8970" max="8970" width="13.42578125" customWidth="1"/>
    <col min="8971" max="8971" width="16.7109375" customWidth="1"/>
    <col min="8972" max="8972" width="15.42578125" customWidth="1"/>
    <col min="8973" max="8973" width="14.85546875" customWidth="1"/>
    <col min="9217" max="9218" width="12.42578125" customWidth="1"/>
    <col min="9219" max="9219" width="14.28515625" customWidth="1"/>
    <col min="9220" max="9220" width="16.85546875" customWidth="1"/>
    <col min="9221" max="9221" width="15.7109375" customWidth="1"/>
    <col min="9222" max="9222" width="15.42578125" customWidth="1"/>
    <col min="9224" max="9225" width="13.28515625" customWidth="1"/>
    <col min="9226" max="9226" width="13.42578125" customWidth="1"/>
    <col min="9227" max="9227" width="16.7109375" customWidth="1"/>
    <col min="9228" max="9228" width="15.42578125" customWidth="1"/>
    <col min="9229" max="9229" width="14.85546875" customWidth="1"/>
    <col min="9473" max="9474" width="12.42578125" customWidth="1"/>
    <col min="9475" max="9475" width="14.28515625" customWidth="1"/>
    <col min="9476" max="9476" width="16.85546875" customWidth="1"/>
    <col min="9477" max="9477" width="15.7109375" customWidth="1"/>
    <col min="9478" max="9478" width="15.42578125" customWidth="1"/>
    <col min="9480" max="9481" width="13.28515625" customWidth="1"/>
    <col min="9482" max="9482" width="13.42578125" customWidth="1"/>
    <col min="9483" max="9483" width="16.7109375" customWidth="1"/>
    <col min="9484" max="9484" width="15.42578125" customWidth="1"/>
    <col min="9485" max="9485" width="14.85546875" customWidth="1"/>
    <col min="9729" max="9730" width="12.42578125" customWidth="1"/>
    <col min="9731" max="9731" width="14.28515625" customWidth="1"/>
    <col min="9732" max="9732" width="16.85546875" customWidth="1"/>
    <col min="9733" max="9733" width="15.7109375" customWidth="1"/>
    <col min="9734" max="9734" width="15.42578125" customWidth="1"/>
    <col min="9736" max="9737" width="13.28515625" customWidth="1"/>
    <col min="9738" max="9738" width="13.42578125" customWidth="1"/>
    <col min="9739" max="9739" width="16.7109375" customWidth="1"/>
    <col min="9740" max="9740" width="15.42578125" customWidth="1"/>
    <col min="9741" max="9741" width="14.85546875" customWidth="1"/>
    <col min="9985" max="9986" width="12.42578125" customWidth="1"/>
    <col min="9987" max="9987" width="14.28515625" customWidth="1"/>
    <col min="9988" max="9988" width="16.85546875" customWidth="1"/>
    <col min="9989" max="9989" width="15.7109375" customWidth="1"/>
    <col min="9990" max="9990" width="15.42578125" customWidth="1"/>
    <col min="9992" max="9993" width="13.28515625" customWidth="1"/>
    <col min="9994" max="9994" width="13.42578125" customWidth="1"/>
    <col min="9995" max="9995" width="16.7109375" customWidth="1"/>
    <col min="9996" max="9996" width="15.42578125" customWidth="1"/>
    <col min="9997" max="9997" width="14.85546875" customWidth="1"/>
    <col min="10241" max="10242" width="12.42578125" customWidth="1"/>
    <col min="10243" max="10243" width="14.28515625" customWidth="1"/>
    <col min="10244" max="10244" width="16.85546875" customWidth="1"/>
    <col min="10245" max="10245" width="15.7109375" customWidth="1"/>
    <col min="10246" max="10246" width="15.42578125" customWidth="1"/>
    <col min="10248" max="10249" width="13.28515625" customWidth="1"/>
    <col min="10250" max="10250" width="13.42578125" customWidth="1"/>
    <col min="10251" max="10251" width="16.7109375" customWidth="1"/>
    <col min="10252" max="10252" width="15.42578125" customWidth="1"/>
    <col min="10253" max="10253" width="14.85546875" customWidth="1"/>
    <col min="10497" max="10498" width="12.42578125" customWidth="1"/>
    <col min="10499" max="10499" width="14.28515625" customWidth="1"/>
    <col min="10500" max="10500" width="16.85546875" customWidth="1"/>
    <col min="10501" max="10501" width="15.7109375" customWidth="1"/>
    <col min="10502" max="10502" width="15.42578125" customWidth="1"/>
    <col min="10504" max="10505" width="13.28515625" customWidth="1"/>
    <col min="10506" max="10506" width="13.42578125" customWidth="1"/>
    <col min="10507" max="10507" width="16.7109375" customWidth="1"/>
    <col min="10508" max="10508" width="15.42578125" customWidth="1"/>
    <col min="10509" max="10509" width="14.85546875" customWidth="1"/>
    <col min="10753" max="10754" width="12.42578125" customWidth="1"/>
    <col min="10755" max="10755" width="14.28515625" customWidth="1"/>
    <col min="10756" max="10756" width="16.85546875" customWidth="1"/>
    <col min="10757" max="10757" width="15.7109375" customWidth="1"/>
    <col min="10758" max="10758" width="15.42578125" customWidth="1"/>
    <col min="10760" max="10761" width="13.28515625" customWidth="1"/>
    <col min="10762" max="10762" width="13.42578125" customWidth="1"/>
    <col min="10763" max="10763" width="16.7109375" customWidth="1"/>
    <col min="10764" max="10764" width="15.42578125" customWidth="1"/>
    <col min="10765" max="10765" width="14.85546875" customWidth="1"/>
    <col min="11009" max="11010" width="12.42578125" customWidth="1"/>
    <col min="11011" max="11011" width="14.28515625" customWidth="1"/>
    <col min="11012" max="11012" width="16.85546875" customWidth="1"/>
    <col min="11013" max="11013" width="15.7109375" customWidth="1"/>
    <col min="11014" max="11014" width="15.42578125" customWidth="1"/>
    <col min="11016" max="11017" width="13.28515625" customWidth="1"/>
    <col min="11018" max="11018" width="13.42578125" customWidth="1"/>
    <col min="11019" max="11019" width="16.7109375" customWidth="1"/>
    <col min="11020" max="11020" width="15.42578125" customWidth="1"/>
    <col min="11021" max="11021" width="14.85546875" customWidth="1"/>
    <col min="11265" max="11266" width="12.42578125" customWidth="1"/>
    <col min="11267" max="11267" width="14.28515625" customWidth="1"/>
    <col min="11268" max="11268" width="16.85546875" customWidth="1"/>
    <col min="11269" max="11269" width="15.7109375" customWidth="1"/>
    <col min="11270" max="11270" width="15.42578125" customWidth="1"/>
    <col min="11272" max="11273" width="13.28515625" customWidth="1"/>
    <col min="11274" max="11274" width="13.42578125" customWidth="1"/>
    <col min="11275" max="11275" width="16.7109375" customWidth="1"/>
    <col min="11276" max="11276" width="15.42578125" customWidth="1"/>
    <col min="11277" max="11277" width="14.85546875" customWidth="1"/>
    <col min="11521" max="11522" width="12.42578125" customWidth="1"/>
    <col min="11523" max="11523" width="14.28515625" customWidth="1"/>
    <col min="11524" max="11524" width="16.85546875" customWidth="1"/>
    <col min="11525" max="11525" width="15.7109375" customWidth="1"/>
    <col min="11526" max="11526" width="15.42578125" customWidth="1"/>
    <col min="11528" max="11529" width="13.28515625" customWidth="1"/>
    <col min="11530" max="11530" width="13.42578125" customWidth="1"/>
    <col min="11531" max="11531" width="16.7109375" customWidth="1"/>
    <col min="11532" max="11532" width="15.42578125" customWidth="1"/>
    <col min="11533" max="11533" width="14.85546875" customWidth="1"/>
    <col min="11777" max="11778" width="12.42578125" customWidth="1"/>
    <col min="11779" max="11779" width="14.28515625" customWidth="1"/>
    <col min="11780" max="11780" width="16.85546875" customWidth="1"/>
    <col min="11781" max="11781" width="15.7109375" customWidth="1"/>
    <col min="11782" max="11782" width="15.42578125" customWidth="1"/>
    <col min="11784" max="11785" width="13.28515625" customWidth="1"/>
    <col min="11786" max="11786" width="13.42578125" customWidth="1"/>
    <col min="11787" max="11787" width="16.7109375" customWidth="1"/>
    <col min="11788" max="11788" width="15.42578125" customWidth="1"/>
    <col min="11789" max="11789" width="14.85546875" customWidth="1"/>
    <col min="12033" max="12034" width="12.42578125" customWidth="1"/>
    <col min="12035" max="12035" width="14.28515625" customWidth="1"/>
    <col min="12036" max="12036" width="16.85546875" customWidth="1"/>
    <col min="12037" max="12037" width="15.7109375" customWidth="1"/>
    <col min="12038" max="12038" width="15.42578125" customWidth="1"/>
    <col min="12040" max="12041" width="13.28515625" customWidth="1"/>
    <col min="12042" max="12042" width="13.42578125" customWidth="1"/>
    <col min="12043" max="12043" width="16.7109375" customWidth="1"/>
    <col min="12044" max="12044" width="15.42578125" customWidth="1"/>
    <col min="12045" max="12045" width="14.85546875" customWidth="1"/>
    <col min="12289" max="12290" width="12.42578125" customWidth="1"/>
    <col min="12291" max="12291" width="14.28515625" customWidth="1"/>
    <col min="12292" max="12292" width="16.85546875" customWidth="1"/>
    <col min="12293" max="12293" width="15.7109375" customWidth="1"/>
    <col min="12294" max="12294" width="15.42578125" customWidth="1"/>
    <col min="12296" max="12297" width="13.28515625" customWidth="1"/>
    <col min="12298" max="12298" width="13.42578125" customWidth="1"/>
    <col min="12299" max="12299" width="16.7109375" customWidth="1"/>
    <col min="12300" max="12300" width="15.42578125" customWidth="1"/>
    <col min="12301" max="12301" width="14.85546875" customWidth="1"/>
    <col min="12545" max="12546" width="12.42578125" customWidth="1"/>
    <col min="12547" max="12547" width="14.28515625" customWidth="1"/>
    <col min="12548" max="12548" width="16.85546875" customWidth="1"/>
    <col min="12549" max="12549" width="15.7109375" customWidth="1"/>
    <col min="12550" max="12550" width="15.42578125" customWidth="1"/>
    <col min="12552" max="12553" width="13.28515625" customWidth="1"/>
    <col min="12554" max="12554" width="13.42578125" customWidth="1"/>
    <col min="12555" max="12555" width="16.7109375" customWidth="1"/>
    <col min="12556" max="12556" width="15.42578125" customWidth="1"/>
    <col min="12557" max="12557" width="14.85546875" customWidth="1"/>
    <col min="12801" max="12802" width="12.42578125" customWidth="1"/>
    <col min="12803" max="12803" width="14.28515625" customWidth="1"/>
    <col min="12804" max="12804" width="16.85546875" customWidth="1"/>
    <col min="12805" max="12805" width="15.7109375" customWidth="1"/>
    <col min="12806" max="12806" width="15.42578125" customWidth="1"/>
    <col min="12808" max="12809" width="13.28515625" customWidth="1"/>
    <col min="12810" max="12810" width="13.42578125" customWidth="1"/>
    <col min="12811" max="12811" width="16.7109375" customWidth="1"/>
    <col min="12812" max="12812" width="15.42578125" customWidth="1"/>
    <col min="12813" max="12813" width="14.85546875" customWidth="1"/>
    <col min="13057" max="13058" width="12.42578125" customWidth="1"/>
    <col min="13059" max="13059" width="14.28515625" customWidth="1"/>
    <col min="13060" max="13060" width="16.85546875" customWidth="1"/>
    <col min="13061" max="13061" width="15.7109375" customWidth="1"/>
    <col min="13062" max="13062" width="15.42578125" customWidth="1"/>
    <col min="13064" max="13065" width="13.28515625" customWidth="1"/>
    <col min="13066" max="13066" width="13.42578125" customWidth="1"/>
    <col min="13067" max="13067" width="16.7109375" customWidth="1"/>
    <col min="13068" max="13068" width="15.42578125" customWidth="1"/>
    <col min="13069" max="13069" width="14.85546875" customWidth="1"/>
    <col min="13313" max="13314" width="12.42578125" customWidth="1"/>
    <col min="13315" max="13315" width="14.28515625" customWidth="1"/>
    <col min="13316" max="13316" width="16.85546875" customWidth="1"/>
    <col min="13317" max="13317" width="15.7109375" customWidth="1"/>
    <col min="13318" max="13318" width="15.42578125" customWidth="1"/>
    <col min="13320" max="13321" width="13.28515625" customWidth="1"/>
    <col min="13322" max="13322" width="13.42578125" customWidth="1"/>
    <col min="13323" max="13323" width="16.7109375" customWidth="1"/>
    <col min="13324" max="13324" width="15.42578125" customWidth="1"/>
    <col min="13325" max="13325" width="14.85546875" customWidth="1"/>
    <col min="13569" max="13570" width="12.42578125" customWidth="1"/>
    <col min="13571" max="13571" width="14.28515625" customWidth="1"/>
    <col min="13572" max="13572" width="16.85546875" customWidth="1"/>
    <col min="13573" max="13573" width="15.7109375" customWidth="1"/>
    <col min="13574" max="13574" width="15.42578125" customWidth="1"/>
    <col min="13576" max="13577" width="13.28515625" customWidth="1"/>
    <col min="13578" max="13578" width="13.42578125" customWidth="1"/>
    <col min="13579" max="13579" width="16.7109375" customWidth="1"/>
    <col min="13580" max="13580" width="15.42578125" customWidth="1"/>
    <col min="13581" max="13581" width="14.85546875" customWidth="1"/>
    <col min="13825" max="13826" width="12.42578125" customWidth="1"/>
    <col min="13827" max="13827" width="14.28515625" customWidth="1"/>
    <col min="13828" max="13828" width="16.85546875" customWidth="1"/>
    <col min="13829" max="13829" width="15.7109375" customWidth="1"/>
    <col min="13830" max="13830" width="15.42578125" customWidth="1"/>
    <col min="13832" max="13833" width="13.28515625" customWidth="1"/>
    <col min="13834" max="13834" width="13.42578125" customWidth="1"/>
    <col min="13835" max="13835" width="16.7109375" customWidth="1"/>
    <col min="13836" max="13836" width="15.42578125" customWidth="1"/>
    <col min="13837" max="13837" width="14.85546875" customWidth="1"/>
    <col min="14081" max="14082" width="12.42578125" customWidth="1"/>
    <col min="14083" max="14083" width="14.28515625" customWidth="1"/>
    <col min="14084" max="14084" width="16.85546875" customWidth="1"/>
    <col min="14085" max="14085" width="15.7109375" customWidth="1"/>
    <col min="14086" max="14086" width="15.42578125" customWidth="1"/>
    <col min="14088" max="14089" width="13.28515625" customWidth="1"/>
    <col min="14090" max="14090" width="13.42578125" customWidth="1"/>
    <col min="14091" max="14091" width="16.7109375" customWidth="1"/>
    <col min="14092" max="14092" width="15.42578125" customWidth="1"/>
    <col min="14093" max="14093" width="14.85546875" customWidth="1"/>
    <col min="14337" max="14338" width="12.42578125" customWidth="1"/>
    <col min="14339" max="14339" width="14.28515625" customWidth="1"/>
    <col min="14340" max="14340" width="16.85546875" customWidth="1"/>
    <col min="14341" max="14341" width="15.7109375" customWidth="1"/>
    <col min="14342" max="14342" width="15.42578125" customWidth="1"/>
    <col min="14344" max="14345" width="13.28515625" customWidth="1"/>
    <col min="14346" max="14346" width="13.42578125" customWidth="1"/>
    <col min="14347" max="14347" width="16.7109375" customWidth="1"/>
    <col min="14348" max="14348" width="15.42578125" customWidth="1"/>
    <col min="14349" max="14349" width="14.85546875" customWidth="1"/>
    <col min="14593" max="14594" width="12.42578125" customWidth="1"/>
    <col min="14595" max="14595" width="14.28515625" customWidth="1"/>
    <col min="14596" max="14596" width="16.85546875" customWidth="1"/>
    <col min="14597" max="14597" width="15.7109375" customWidth="1"/>
    <col min="14598" max="14598" width="15.42578125" customWidth="1"/>
    <col min="14600" max="14601" width="13.28515625" customWidth="1"/>
    <col min="14602" max="14602" width="13.42578125" customWidth="1"/>
    <col min="14603" max="14603" width="16.7109375" customWidth="1"/>
    <col min="14604" max="14604" width="15.42578125" customWidth="1"/>
    <col min="14605" max="14605" width="14.85546875" customWidth="1"/>
    <col min="14849" max="14850" width="12.42578125" customWidth="1"/>
    <col min="14851" max="14851" width="14.28515625" customWidth="1"/>
    <col min="14852" max="14852" width="16.85546875" customWidth="1"/>
    <col min="14853" max="14853" width="15.7109375" customWidth="1"/>
    <col min="14854" max="14854" width="15.42578125" customWidth="1"/>
    <col min="14856" max="14857" width="13.28515625" customWidth="1"/>
    <col min="14858" max="14858" width="13.42578125" customWidth="1"/>
    <col min="14859" max="14859" width="16.7109375" customWidth="1"/>
    <col min="14860" max="14860" width="15.42578125" customWidth="1"/>
    <col min="14861" max="14861" width="14.85546875" customWidth="1"/>
    <col min="15105" max="15106" width="12.42578125" customWidth="1"/>
    <col min="15107" max="15107" width="14.28515625" customWidth="1"/>
    <col min="15108" max="15108" width="16.85546875" customWidth="1"/>
    <col min="15109" max="15109" width="15.7109375" customWidth="1"/>
    <col min="15110" max="15110" width="15.42578125" customWidth="1"/>
    <col min="15112" max="15113" width="13.28515625" customWidth="1"/>
    <col min="15114" max="15114" width="13.42578125" customWidth="1"/>
    <col min="15115" max="15115" width="16.7109375" customWidth="1"/>
    <col min="15116" max="15116" width="15.42578125" customWidth="1"/>
    <col min="15117" max="15117" width="14.85546875" customWidth="1"/>
    <col min="15361" max="15362" width="12.42578125" customWidth="1"/>
    <col min="15363" max="15363" width="14.28515625" customWidth="1"/>
    <col min="15364" max="15364" width="16.85546875" customWidth="1"/>
    <col min="15365" max="15365" width="15.7109375" customWidth="1"/>
    <col min="15366" max="15366" width="15.42578125" customWidth="1"/>
    <col min="15368" max="15369" width="13.28515625" customWidth="1"/>
    <col min="15370" max="15370" width="13.42578125" customWidth="1"/>
    <col min="15371" max="15371" width="16.7109375" customWidth="1"/>
    <col min="15372" max="15372" width="15.42578125" customWidth="1"/>
    <col min="15373" max="15373" width="14.85546875" customWidth="1"/>
    <col min="15617" max="15618" width="12.42578125" customWidth="1"/>
    <col min="15619" max="15619" width="14.28515625" customWidth="1"/>
    <col min="15620" max="15620" width="16.85546875" customWidth="1"/>
    <col min="15621" max="15621" width="15.7109375" customWidth="1"/>
    <col min="15622" max="15622" width="15.42578125" customWidth="1"/>
    <col min="15624" max="15625" width="13.28515625" customWidth="1"/>
    <col min="15626" max="15626" width="13.42578125" customWidth="1"/>
    <col min="15627" max="15627" width="16.7109375" customWidth="1"/>
    <col min="15628" max="15628" width="15.42578125" customWidth="1"/>
    <col min="15629" max="15629" width="14.85546875" customWidth="1"/>
    <col min="15873" max="15874" width="12.42578125" customWidth="1"/>
    <col min="15875" max="15875" width="14.28515625" customWidth="1"/>
    <col min="15876" max="15876" width="16.85546875" customWidth="1"/>
    <col min="15877" max="15877" width="15.7109375" customWidth="1"/>
    <col min="15878" max="15878" width="15.42578125" customWidth="1"/>
    <col min="15880" max="15881" width="13.28515625" customWidth="1"/>
    <col min="15882" max="15882" width="13.42578125" customWidth="1"/>
    <col min="15883" max="15883" width="16.7109375" customWidth="1"/>
    <col min="15884" max="15884" width="15.42578125" customWidth="1"/>
    <col min="15885" max="15885" width="14.85546875" customWidth="1"/>
    <col min="16129" max="16130" width="12.42578125" customWidth="1"/>
    <col min="16131" max="16131" width="14.28515625" customWidth="1"/>
    <col min="16132" max="16132" width="16.85546875" customWidth="1"/>
    <col min="16133" max="16133" width="15.7109375" customWidth="1"/>
    <col min="16134" max="16134" width="15.42578125" customWidth="1"/>
    <col min="16136" max="16137" width="13.28515625" customWidth="1"/>
    <col min="16138" max="16138" width="13.42578125" customWidth="1"/>
    <col min="16139" max="16139" width="16.7109375" customWidth="1"/>
    <col min="16140" max="16140" width="15.42578125" customWidth="1"/>
    <col min="16141" max="16141" width="14.85546875" customWidth="1"/>
  </cols>
  <sheetData>
    <row r="1" spans="1:13" ht="18" x14ac:dyDescent="0.25">
      <c r="A1" s="427" t="s">
        <v>242</v>
      </c>
      <c r="B1" s="427"/>
      <c r="C1" s="427"/>
      <c r="D1" s="427"/>
      <c r="E1" s="427"/>
      <c r="F1" s="427"/>
      <c r="G1" s="427"/>
      <c r="H1" s="427"/>
      <c r="I1" s="427"/>
      <c r="J1" s="427"/>
      <c r="K1" s="427"/>
      <c r="L1" s="427"/>
      <c r="M1" s="427"/>
    </row>
    <row r="3" spans="1:13" ht="15.75" x14ac:dyDescent="0.25">
      <c r="A3" s="428" t="s">
        <v>48</v>
      </c>
      <c r="B3" s="428"/>
      <c r="C3" s="428"/>
      <c r="D3" s="428"/>
      <c r="E3" s="428"/>
      <c r="F3" s="428"/>
      <c r="H3" s="428" t="s">
        <v>51</v>
      </c>
      <c r="I3" s="428"/>
      <c r="J3" s="428"/>
      <c r="K3" s="428"/>
      <c r="L3" s="428"/>
      <c r="M3" s="428"/>
    </row>
    <row r="4" spans="1:13" x14ac:dyDescent="0.2">
      <c r="A4" s="172" t="s">
        <v>119</v>
      </c>
      <c r="B4" s="177" t="s">
        <v>125</v>
      </c>
      <c r="C4" s="172" t="s">
        <v>120</v>
      </c>
      <c r="D4" s="172" t="s">
        <v>121</v>
      </c>
      <c r="E4" s="172" t="s">
        <v>122</v>
      </c>
      <c r="F4" s="173" t="s">
        <v>123</v>
      </c>
      <c r="H4" s="172" t="s">
        <v>119</v>
      </c>
      <c r="I4" s="177" t="s">
        <v>125</v>
      </c>
      <c r="J4" s="172" t="s">
        <v>120</v>
      </c>
      <c r="K4" s="172" t="s">
        <v>121</v>
      </c>
      <c r="L4" s="172" t="s">
        <v>122</v>
      </c>
      <c r="M4" s="173" t="s">
        <v>123</v>
      </c>
    </row>
    <row r="5" spans="1:13" x14ac:dyDescent="0.2">
      <c r="A5" s="171"/>
      <c r="B5" s="171">
        <f>IF(A5&lt;&gt;0,1,0)</f>
        <v>0</v>
      </c>
      <c r="C5" s="171">
        <v>0</v>
      </c>
      <c r="D5" s="171">
        <v>0</v>
      </c>
      <c r="E5" s="171">
        <v>0</v>
      </c>
      <c r="F5" s="171">
        <f>SUM(C5)+((D5+E5)/2)</f>
        <v>0</v>
      </c>
      <c r="H5" s="171"/>
      <c r="I5" s="171">
        <f>IF(H5&lt;&gt;0,1,0)</f>
        <v>0</v>
      </c>
      <c r="J5" s="171"/>
      <c r="K5" s="171"/>
      <c r="L5" s="171"/>
      <c r="M5" s="171"/>
    </row>
    <row r="6" spans="1:13" x14ac:dyDescent="0.2">
      <c r="A6" s="171"/>
      <c r="B6" s="171">
        <f t="shared" ref="B6:B17" si="0">IF(A6&lt;&gt;0,1,0)</f>
        <v>0</v>
      </c>
      <c r="C6" s="171">
        <v>0</v>
      </c>
      <c r="D6" s="171">
        <v>0</v>
      </c>
      <c r="E6" s="171">
        <v>0</v>
      </c>
      <c r="F6" s="171">
        <f t="shared" ref="F6:F17" si="1">SUM(C6)+((D6+E6)/2)</f>
        <v>0</v>
      </c>
      <c r="H6" s="171"/>
      <c r="I6" s="171">
        <f t="shared" ref="I6:I17" si="2">IF(H6&lt;&gt;0,1,0)</f>
        <v>0</v>
      </c>
      <c r="J6" s="171"/>
      <c r="K6" s="171"/>
      <c r="L6" s="171"/>
      <c r="M6" s="171">
        <f t="shared" ref="M6:M17" si="3">SUM(J6)+((K6+L6)/2)</f>
        <v>0</v>
      </c>
    </row>
    <row r="7" spans="1:13" x14ac:dyDescent="0.2">
      <c r="A7" s="171"/>
      <c r="B7" s="171">
        <f t="shared" si="0"/>
        <v>0</v>
      </c>
      <c r="C7" s="171">
        <v>0</v>
      </c>
      <c r="D7" s="171">
        <v>0</v>
      </c>
      <c r="E7" s="171">
        <v>0</v>
      </c>
      <c r="F7" s="171">
        <f t="shared" si="1"/>
        <v>0</v>
      </c>
      <c r="H7" s="171"/>
      <c r="I7" s="171">
        <f t="shared" si="2"/>
        <v>0</v>
      </c>
      <c r="J7" s="171"/>
      <c r="K7" s="171">
        <v>0</v>
      </c>
      <c r="L7" s="171"/>
      <c r="M7" s="171">
        <f t="shared" si="3"/>
        <v>0</v>
      </c>
    </row>
    <row r="8" spans="1:13" x14ac:dyDescent="0.2">
      <c r="A8" s="171"/>
      <c r="B8" s="171">
        <f t="shared" si="0"/>
        <v>0</v>
      </c>
      <c r="C8" s="171"/>
      <c r="D8" s="171"/>
      <c r="E8" s="171"/>
      <c r="F8" s="171">
        <f t="shared" si="1"/>
        <v>0</v>
      </c>
      <c r="H8" s="171"/>
      <c r="I8" s="171">
        <f t="shared" si="2"/>
        <v>0</v>
      </c>
      <c r="J8" s="171">
        <v>0</v>
      </c>
      <c r="K8" s="171">
        <v>0</v>
      </c>
      <c r="L8" s="171">
        <v>0</v>
      </c>
      <c r="M8" s="171">
        <f t="shared" si="3"/>
        <v>0</v>
      </c>
    </row>
    <row r="9" spans="1:13" x14ac:dyDescent="0.2">
      <c r="A9" s="171"/>
      <c r="B9" s="171">
        <f t="shared" si="0"/>
        <v>0</v>
      </c>
      <c r="C9" s="171"/>
      <c r="D9" s="171"/>
      <c r="E9" s="171"/>
      <c r="F9" s="171">
        <f t="shared" si="1"/>
        <v>0</v>
      </c>
      <c r="H9" s="171"/>
      <c r="I9" s="171">
        <f t="shared" si="2"/>
        <v>0</v>
      </c>
      <c r="J9" s="171"/>
      <c r="K9" s="171"/>
      <c r="L9" s="171"/>
      <c r="M9" s="171">
        <f t="shared" si="3"/>
        <v>0</v>
      </c>
    </row>
    <row r="10" spans="1:13" x14ac:dyDescent="0.2">
      <c r="A10" s="171"/>
      <c r="B10" s="171">
        <f t="shared" si="0"/>
        <v>0</v>
      </c>
      <c r="C10" s="171"/>
      <c r="D10" s="171"/>
      <c r="E10" s="171"/>
      <c r="F10" s="171">
        <f t="shared" si="1"/>
        <v>0</v>
      </c>
      <c r="H10" s="171"/>
      <c r="I10" s="171">
        <f t="shared" si="2"/>
        <v>0</v>
      </c>
      <c r="J10" s="171"/>
      <c r="K10" s="171"/>
      <c r="L10" s="171"/>
      <c r="M10" s="171">
        <f t="shared" si="3"/>
        <v>0</v>
      </c>
    </row>
    <row r="11" spans="1:13" x14ac:dyDescent="0.2">
      <c r="A11" s="171"/>
      <c r="B11" s="171">
        <f t="shared" si="0"/>
        <v>0</v>
      </c>
      <c r="C11" s="171"/>
      <c r="D11" s="171"/>
      <c r="E11" s="171"/>
      <c r="F11" s="171">
        <f t="shared" si="1"/>
        <v>0</v>
      </c>
      <c r="H11" s="171"/>
      <c r="I11" s="171">
        <f t="shared" si="2"/>
        <v>0</v>
      </c>
      <c r="J11" s="171"/>
      <c r="K11" s="171"/>
      <c r="L11" s="171"/>
      <c r="M11" s="171">
        <f t="shared" si="3"/>
        <v>0</v>
      </c>
    </row>
    <row r="12" spans="1:13" x14ac:dyDescent="0.2">
      <c r="A12" s="171"/>
      <c r="B12" s="171">
        <f t="shared" si="0"/>
        <v>0</v>
      </c>
      <c r="C12" s="171"/>
      <c r="D12" s="171"/>
      <c r="E12" s="171"/>
      <c r="F12" s="171">
        <f t="shared" si="1"/>
        <v>0</v>
      </c>
      <c r="H12" s="171"/>
      <c r="I12" s="171">
        <f t="shared" si="2"/>
        <v>0</v>
      </c>
      <c r="J12" s="171"/>
      <c r="K12" s="171"/>
      <c r="L12" s="171"/>
      <c r="M12" s="171">
        <f t="shared" si="3"/>
        <v>0</v>
      </c>
    </row>
    <row r="13" spans="1:13" x14ac:dyDescent="0.2">
      <c r="A13" s="171"/>
      <c r="B13" s="171">
        <f t="shared" si="0"/>
        <v>0</v>
      </c>
      <c r="C13" s="171"/>
      <c r="D13" s="171"/>
      <c r="E13" s="171"/>
      <c r="F13" s="171">
        <f t="shared" si="1"/>
        <v>0</v>
      </c>
      <c r="H13" s="171"/>
      <c r="I13" s="171">
        <f t="shared" si="2"/>
        <v>0</v>
      </c>
      <c r="J13" s="171"/>
      <c r="K13" s="171"/>
      <c r="L13" s="171"/>
      <c r="M13" s="171">
        <f t="shared" si="3"/>
        <v>0</v>
      </c>
    </row>
    <row r="14" spans="1:13" x14ac:dyDescent="0.2">
      <c r="A14" s="171"/>
      <c r="B14" s="171">
        <f t="shared" si="0"/>
        <v>0</v>
      </c>
      <c r="C14" s="171"/>
      <c r="D14" s="171"/>
      <c r="E14" s="171"/>
      <c r="F14" s="171">
        <f t="shared" si="1"/>
        <v>0</v>
      </c>
      <c r="H14" s="171"/>
      <c r="I14" s="171">
        <f t="shared" si="2"/>
        <v>0</v>
      </c>
      <c r="J14" s="171"/>
      <c r="K14" s="171"/>
      <c r="L14" s="171"/>
      <c r="M14" s="171">
        <f t="shared" si="3"/>
        <v>0</v>
      </c>
    </row>
    <row r="15" spans="1:13" x14ac:dyDescent="0.2">
      <c r="A15" s="171"/>
      <c r="B15" s="171">
        <f t="shared" si="0"/>
        <v>0</v>
      </c>
      <c r="C15" s="171"/>
      <c r="D15" s="171"/>
      <c r="E15" s="171"/>
      <c r="F15" s="171">
        <f t="shared" si="1"/>
        <v>0</v>
      </c>
      <c r="H15" s="171"/>
      <c r="I15" s="171">
        <f t="shared" si="2"/>
        <v>0</v>
      </c>
      <c r="J15" s="171"/>
      <c r="K15" s="171"/>
      <c r="L15" s="171"/>
      <c r="M15" s="171">
        <f t="shared" si="3"/>
        <v>0</v>
      </c>
    </row>
    <row r="16" spans="1:13" x14ac:dyDescent="0.2">
      <c r="A16" s="171"/>
      <c r="B16" s="171">
        <f t="shared" si="0"/>
        <v>0</v>
      </c>
      <c r="C16" s="171"/>
      <c r="D16" s="171"/>
      <c r="E16" s="171"/>
      <c r="F16" s="171">
        <f t="shared" si="1"/>
        <v>0</v>
      </c>
      <c r="H16" s="171"/>
      <c r="I16" s="171">
        <f t="shared" si="2"/>
        <v>0</v>
      </c>
      <c r="J16" s="171"/>
      <c r="K16" s="171"/>
      <c r="L16" s="171"/>
      <c r="M16" s="171">
        <f t="shared" si="3"/>
        <v>0</v>
      </c>
    </row>
    <row r="17" spans="1:13" ht="13.5" thickBot="1" x14ac:dyDescent="0.25">
      <c r="A17" s="171"/>
      <c r="B17" s="171">
        <f t="shared" si="0"/>
        <v>0</v>
      </c>
      <c r="C17" s="175"/>
      <c r="D17" s="175"/>
      <c r="E17" s="175"/>
      <c r="F17" s="171">
        <f t="shared" si="1"/>
        <v>0</v>
      </c>
      <c r="H17" s="171"/>
      <c r="I17" s="171">
        <f t="shared" si="2"/>
        <v>0</v>
      </c>
      <c r="J17" s="175"/>
      <c r="K17" s="175"/>
      <c r="L17" s="175"/>
      <c r="M17" s="171">
        <f t="shared" si="3"/>
        <v>0</v>
      </c>
    </row>
    <row r="18" spans="1:13" ht="15.75" thickBot="1" x14ac:dyDescent="0.3">
      <c r="A18" s="174" t="s">
        <v>124</v>
      </c>
      <c r="B18" s="178">
        <f>SUM(B5:B17)</f>
        <v>0</v>
      </c>
      <c r="C18" s="176">
        <f>SUM(C5:C17)</f>
        <v>0</v>
      </c>
      <c r="D18" s="176">
        <f>SUM(D5:D17)</f>
        <v>0</v>
      </c>
      <c r="E18" s="176">
        <f>SUM(E5:E17)</f>
        <v>0</v>
      </c>
      <c r="F18" s="176">
        <f>SUM(F5:F17)</f>
        <v>0</v>
      </c>
      <c r="H18" s="174" t="s">
        <v>124</v>
      </c>
      <c r="I18" s="178">
        <f>SUM(I5:I17)</f>
        <v>0</v>
      </c>
      <c r="J18" s="176">
        <f>SUM(J5:J17)</f>
        <v>0</v>
      </c>
      <c r="K18" s="176">
        <f>SUM(K5:K17)</f>
        <v>0</v>
      </c>
      <c r="L18" s="176">
        <f>SUM(L5:L17)</f>
        <v>0</v>
      </c>
      <c r="M18" s="176">
        <f>SUM(M5:M17)</f>
        <v>0</v>
      </c>
    </row>
    <row r="21" spans="1:13" ht="15.75" x14ac:dyDescent="0.25">
      <c r="A21" s="428" t="s">
        <v>49</v>
      </c>
      <c r="B21" s="428"/>
      <c r="C21" s="428"/>
      <c r="D21" s="428"/>
      <c r="E21" s="428"/>
      <c r="F21" s="428"/>
      <c r="H21" s="428" t="s">
        <v>52</v>
      </c>
      <c r="I21" s="428"/>
      <c r="J21" s="428"/>
      <c r="K21" s="428"/>
      <c r="L21" s="428"/>
      <c r="M21" s="428"/>
    </row>
    <row r="22" spans="1:13" x14ac:dyDescent="0.2">
      <c r="A22" s="172" t="s">
        <v>119</v>
      </c>
      <c r="B22" s="172" t="s">
        <v>125</v>
      </c>
      <c r="C22" s="172" t="s">
        <v>120</v>
      </c>
      <c r="D22" s="172" t="s">
        <v>121</v>
      </c>
      <c r="E22" s="172" t="s">
        <v>122</v>
      </c>
      <c r="F22" s="173" t="s">
        <v>123</v>
      </c>
      <c r="H22" s="172" t="s">
        <v>119</v>
      </c>
      <c r="I22" s="172" t="s">
        <v>125</v>
      </c>
      <c r="J22" s="172" t="s">
        <v>120</v>
      </c>
      <c r="K22" s="172" t="s">
        <v>121</v>
      </c>
      <c r="L22" s="172" t="s">
        <v>122</v>
      </c>
      <c r="M22" s="173" t="s">
        <v>123</v>
      </c>
    </row>
    <row r="23" spans="1:13" x14ac:dyDescent="0.2">
      <c r="A23" s="171"/>
      <c r="B23" s="171">
        <f>IF(A23&lt;&gt;0,1,0)</f>
        <v>0</v>
      </c>
      <c r="C23" s="171"/>
      <c r="D23" s="171"/>
      <c r="E23" s="171"/>
      <c r="F23" s="171">
        <f t="shared" ref="F23:F26" si="4">SUM(C23)+((D23+E23)/2)</f>
        <v>0</v>
      </c>
      <c r="H23" s="171"/>
      <c r="I23" s="171">
        <f>IF(H23&lt;&gt;0,1,0)</f>
        <v>0</v>
      </c>
      <c r="J23" s="171">
        <v>0</v>
      </c>
      <c r="K23" s="171">
        <v>0</v>
      </c>
      <c r="L23" s="171">
        <v>0</v>
      </c>
      <c r="M23" s="171">
        <f>SUM(J23)+((K23+L23)/2)</f>
        <v>0</v>
      </c>
    </row>
    <row r="24" spans="1:13" x14ac:dyDescent="0.2">
      <c r="A24" s="171"/>
      <c r="B24" s="171">
        <f t="shared" ref="B24:B35" si="5">IF(A24&lt;&gt;0,1,0)</f>
        <v>0</v>
      </c>
      <c r="C24" s="171">
        <v>0</v>
      </c>
      <c r="D24" s="171">
        <v>0</v>
      </c>
      <c r="E24" s="171">
        <v>0</v>
      </c>
      <c r="F24" s="171">
        <f t="shared" si="4"/>
        <v>0</v>
      </c>
      <c r="H24" s="171"/>
      <c r="I24" s="171">
        <f t="shared" ref="I24:I35" si="6">IF(H24&lt;&gt;0,1,0)</f>
        <v>0</v>
      </c>
      <c r="J24" s="171">
        <v>0</v>
      </c>
      <c r="K24" s="171">
        <v>0</v>
      </c>
      <c r="L24" s="171">
        <v>0</v>
      </c>
      <c r="M24" s="171">
        <f t="shared" ref="M24:M35" si="7">SUM(J24)+((K24+L24)/2)</f>
        <v>0</v>
      </c>
    </row>
    <row r="25" spans="1:13" x14ac:dyDescent="0.2">
      <c r="A25" s="171"/>
      <c r="B25" s="171">
        <f t="shared" si="5"/>
        <v>0</v>
      </c>
      <c r="C25" s="171"/>
      <c r="D25" s="171"/>
      <c r="E25" s="171">
        <v>0</v>
      </c>
      <c r="F25" s="171">
        <f t="shared" si="4"/>
        <v>0</v>
      </c>
      <c r="H25" s="171"/>
      <c r="I25" s="171">
        <f t="shared" si="6"/>
        <v>0</v>
      </c>
      <c r="J25" s="171">
        <v>0</v>
      </c>
      <c r="K25" s="171">
        <v>0</v>
      </c>
      <c r="L25" s="171">
        <v>0</v>
      </c>
      <c r="M25" s="171">
        <f t="shared" si="7"/>
        <v>0</v>
      </c>
    </row>
    <row r="26" spans="1:13" x14ac:dyDescent="0.2">
      <c r="A26" s="171"/>
      <c r="B26" s="171">
        <f t="shared" si="5"/>
        <v>0</v>
      </c>
      <c r="C26" s="171"/>
      <c r="D26" s="171"/>
      <c r="E26" s="171"/>
      <c r="F26" s="171">
        <f t="shared" si="4"/>
        <v>0</v>
      </c>
      <c r="H26" s="171"/>
      <c r="I26" s="171">
        <f t="shared" si="6"/>
        <v>0</v>
      </c>
      <c r="J26" s="171"/>
      <c r="K26" s="171"/>
      <c r="L26" s="171"/>
      <c r="M26" s="171">
        <f t="shared" si="7"/>
        <v>0</v>
      </c>
    </row>
    <row r="27" spans="1:13" x14ac:dyDescent="0.2">
      <c r="A27" s="171"/>
      <c r="B27" s="171">
        <f t="shared" si="5"/>
        <v>0</v>
      </c>
      <c r="C27" s="171"/>
      <c r="D27" s="171"/>
      <c r="E27" s="171"/>
      <c r="F27" s="171">
        <f t="shared" ref="F27:F35" si="8">SUM(C27)+((D27+E27)/2)</f>
        <v>0</v>
      </c>
      <c r="H27" s="171"/>
      <c r="I27" s="171">
        <f t="shared" si="6"/>
        <v>0</v>
      </c>
      <c r="J27" s="171"/>
      <c r="K27" s="171"/>
      <c r="L27" s="171"/>
      <c r="M27" s="171">
        <f t="shared" si="7"/>
        <v>0</v>
      </c>
    </row>
    <row r="28" spans="1:13" x14ac:dyDescent="0.2">
      <c r="A28" s="171"/>
      <c r="B28" s="171">
        <f t="shared" si="5"/>
        <v>0</v>
      </c>
      <c r="C28" s="171"/>
      <c r="D28" s="171"/>
      <c r="E28" s="171"/>
      <c r="F28" s="171">
        <f t="shared" si="8"/>
        <v>0</v>
      </c>
      <c r="H28" s="171"/>
      <c r="I28" s="171">
        <f t="shared" si="6"/>
        <v>0</v>
      </c>
      <c r="J28" s="171"/>
      <c r="K28" s="171"/>
      <c r="L28" s="171"/>
      <c r="M28" s="171">
        <f t="shared" si="7"/>
        <v>0</v>
      </c>
    </row>
    <row r="29" spans="1:13" x14ac:dyDescent="0.2">
      <c r="A29" s="171"/>
      <c r="B29" s="171">
        <f t="shared" si="5"/>
        <v>0</v>
      </c>
      <c r="C29" s="171"/>
      <c r="D29" s="171"/>
      <c r="E29" s="171"/>
      <c r="F29" s="171">
        <f t="shared" si="8"/>
        <v>0</v>
      </c>
      <c r="H29" s="171"/>
      <c r="I29" s="171">
        <f t="shared" si="6"/>
        <v>0</v>
      </c>
      <c r="J29" s="171"/>
      <c r="K29" s="171"/>
      <c r="L29" s="171"/>
      <c r="M29" s="171">
        <f t="shared" si="7"/>
        <v>0</v>
      </c>
    </row>
    <row r="30" spans="1:13" x14ac:dyDescent="0.2">
      <c r="A30" s="171"/>
      <c r="B30" s="171">
        <f t="shared" si="5"/>
        <v>0</v>
      </c>
      <c r="C30" s="171"/>
      <c r="D30" s="171"/>
      <c r="E30" s="171"/>
      <c r="F30" s="171">
        <f t="shared" si="8"/>
        <v>0</v>
      </c>
      <c r="H30" s="171"/>
      <c r="I30" s="171">
        <f t="shared" si="6"/>
        <v>0</v>
      </c>
      <c r="J30" s="171"/>
      <c r="K30" s="171"/>
      <c r="L30" s="171"/>
      <c r="M30" s="171">
        <f t="shared" si="7"/>
        <v>0</v>
      </c>
    </row>
    <row r="31" spans="1:13" x14ac:dyDescent="0.2">
      <c r="A31" s="171"/>
      <c r="B31" s="171">
        <f t="shared" si="5"/>
        <v>0</v>
      </c>
      <c r="C31" s="171"/>
      <c r="D31" s="171"/>
      <c r="E31" s="171"/>
      <c r="F31" s="171">
        <f t="shared" si="8"/>
        <v>0</v>
      </c>
      <c r="H31" s="171"/>
      <c r="I31" s="171">
        <f t="shared" si="6"/>
        <v>0</v>
      </c>
      <c r="J31" s="171"/>
      <c r="K31" s="171"/>
      <c r="L31" s="171"/>
      <c r="M31" s="171">
        <f t="shared" si="7"/>
        <v>0</v>
      </c>
    </row>
    <row r="32" spans="1:13" x14ac:dyDescent="0.2">
      <c r="A32" s="171"/>
      <c r="B32" s="171">
        <f t="shared" si="5"/>
        <v>0</v>
      </c>
      <c r="C32" s="171"/>
      <c r="D32" s="171"/>
      <c r="E32" s="171"/>
      <c r="F32" s="171">
        <f t="shared" si="8"/>
        <v>0</v>
      </c>
      <c r="H32" s="171"/>
      <c r="I32" s="171">
        <f t="shared" si="6"/>
        <v>0</v>
      </c>
      <c r="J32" s="171"/>
      <c r="K32" s="171"/>
      <c r="L32" s="171"/>
      <c r="M32" s="171">
        <f t="shared" si="7"/>
        <v>0</v>
      </c>
    </row>
    <row r="33" spans="1:13" x14ac:dyDescent="0.2">
      <c r="A33" s="171"/>
      <c r="B33" s="171">
        <f t="shared" si="5"/>
        <v>0</v>
      </c>
      <c r="C33" s="171"/>
      <c r="D33" s="171"/>
      <c r="E33" s="171"/>
      <c r="F33" s="171">
        <f t="shared" si="8"/>
        <v>0</v>
      </c>
      <c r="H33" s="171"/>
      <c r="I33" s="171">
        <f t="shared" si="6"/>
        <v>0</v>
      </c>
      <c r="J33" s="171"/>
      <c r="K33" s="171"/>
      <c r="L33" s="171"/>
      <c r="M33" s="171">
        <f t="shared" si="7"/>
        <v>0</v>
      </c>
    </row>
    <row r="34" spans="1:13" x14ac:dyDescent="0.2">
      <c r="A34" s="171"/>
      <c r="B34" s="171">
        <f t="shared" si="5"/>
        <v>0</v>
      </c>
      <c r="C34" s="171"/>
      <c r="D34" s="171"/>
      <c r="E34" s="171"/>
      <c r="F34" s="171">
        <f t="shared" si="8"/>
        <v>0</v>
      </c>
      <c r="H34" s="171"/>
      <c r="I34" s="171">
        <f t="shared" si="6"/>
        <v>0</v>
      </c>
      <c r="J34" s="171"/>
      <c r="K34" s="171"/>
      <c r="L34" s="171"/>
      <c r="M34" s="171">
        <f t="shared" si="7"/>
        <v>0</v>
      </c>
    </row>
    <row r="35" spans="1:13" ht="13.5" thickBot="1" x14ac:dyDescent="0.25">
      <c r="A35" s="171"/>
      <c r="B35" s="171">
        <f t="shared" si="5"/>
        <v>0</v>
      </c>
      <c r="C35" s="175"/>
      <c r="D35" s="175"/>
      <c r="E35" s="175"/>
      <c r="F35" s="171">
        <f t="shared" si="8"/>
        <v>0</v>
      </c>
      <c r="H35" s="171"/>
      <c r="I35" s="171">
        <f t="shared" si="6"/>
        <v>0</v>
      </c>
      <c r="J35" s="175"/>
      <c r="K35" s="175"/>
      <c r="L35" s="175"/>
      <c r="M35" s="171">
        <f t="shared" si="7"/>
        <v>0</v>
      </c>
    </row>
    <row r="36" spans="1:13" ht="15.75" thickBot="1" x14ac:dyDescent="0.3">
      <c r="A36" s="174" t="s">
        <v>124</v>
      </c>
      <c r="B36" s="178">
        <f>SUM(B23:B35)</f>
        <v>0</v>
      </c>
      <c r="C36" s="176">
        <f>SUM(C23:C35)</f>
        <v>0</v>
      </c>
      <c r="D36" s="176">
        <f>SUM(D23:D35)</f>
        <v>0</v>
      </c>
      <c r="E36" s="176">
        <f>SUM(E23:E35)</f>
        <v>0</v>
      </c>
      <c r="F36" s="176">
        <f>SUM(F23:F35)</f>
        <v>0</v>
      </c>
      <c r="H36" s="174" t="s">
        <v>124</v>
      </c>
      <c r="I36" s="178">
        <f>SUM(I23:I35)</f>
        <v>0</v>
      </c>
      <c r="J36" s="176">
        <f>SUM(J23:J35)</f>
        <v>0</v>
      </c>
      <c r="K36" s="176">
        <f>SUM(K23:K35)</f>
        <v>0</v>
      </c>
      <c r="L36" s="176">
        <f>SUM(L23:L35)</f>
        <v>0</v>
      </c>
      <c r="M36" s="176">
        <f>SUM(M23:M35)</f>
        <v>0</v>
      </c>
    </row>
    <row r="39" spans="1:13" ht="15.75" x14ac:dyDescent="0.25">
      <c r="A39" s="428" t="s">
        <v>50</v>
      </c>
      <c r="B39" s="428"/>
      <c r="C39" s="428"/>
      <c r="D39" s="428"/>
      <c r="E39" s="428"/>
      <c r="F39" s="428"/>
      <c r="H39" s="428" t="s">
        <v>53</v>
      </c>
      <c r="I39" s="428"/>
      <c r="J39" s="428"/>
      <c r="K39" s="428"/>
      <c r="L39" s="428"/>
      <c r="M39" s="428"/>
    </row>
    <row r="40" spans="1:13" x14ac:dyDescent="0.2">
      <c r="A40" s="172" t="s">
        <v>119</v>
      </c>
      <c r="B40" s="172" t="s">
        <v>125</v>
      </c>
      <c r="C40" s="172" t="s">
        <v>120</v>
      </c>
      <c r="D40" s="172" t="s">
        <v>121</v>
      </c>
      <c r="E40" s="172" t="s">
        <v>122</v>
      </c>
      <c r="F40" s="173" t="s">
        <v>123</v>
      </c>
      <c r="H40" s="172" t="s">
        <v>119</v>
      </c>
      <c r="I40" s="172" t="s">
        <v>125</v>
      </c>
      <c r="J40" s="172" t="s">
        <v>120</v>
      </c>
      <c r="K40" s="172" t="s">
        <v>121</v>
      </c>
      <c r="L40" s="172" t="s">
        <v>122</v>
      </c>
      <c r="M40" s="173" t="s">
        <v>123</v>
      </c>
    </row>
    <row r="41" spans="1:13" x14ac:dyDescent="0.2">
      <c r="A41" s="171"/>
      <c r="B41" s="171">
        <f>IF(A41&lt;&gt;0,1,0)</f>
        <v>0</v>
      </c>
      <c r="C41" s="171">
        <v>0</v>
      </c>
      <c r="D41" s="171">
        <v>0</v>
      </c>
      <c r="E41" s="171">
        <v>0</v>
      </c>
      <c r="F41" s="171">
        <f t="shared" ref="F41:F44" si="9">SUM(C41)+((D41+E41)/2)</f>
        <v>0</v>
      </c>
      <c r="H41" s="171"/>
      <c r="I41" s="171">
        <f>IF(H41&lt;&gt;0,1,0)</f>
        <v>0</v>
      </c>
      <c r="J41" s="171">
        <v>0</v>
      </c>
      <c r="K41" s="171">
        <v>0</v>
      </c>
      <c r="L41" s="171">
        <v>0</v>
      </c>
      <c r="M41" s="171">
        <f>SUM(J41)+((K41+L41)/2)</f>
        <v>0</v>
      </c>
    </row>
    <row r="42" spans="1:13" x14ac:dyDescent="0.2">
      <c r="A42" s="171"/>
      <c r="B42" s="171">
        <f t="shared" ref="B42:B53" si="10">IF(A42&lt;&gt;0,1,0)</f>
        <v>0</v>
      </c>
      <c r="C42" s="171"/>
      <c r="D42" s="171"/>
      <c r="E42" s="171"/>
      <c r="F42" s="171">
        <f t="shared" si="9"/>
        <v>0</v>
      </c>
      <c r="H42" s="171"/>
      <c r="I42" s="171">
        <f t="shared" ref="I42:I52" si="11">IF(H42&lt;&gt;0,1,0)</f>
        <v>0</v>
      </c>
      <c r="J42" s="171">
        <v>0</v>
      </c>
      <c r="K42" s="171">
        <v>0</v>
      </c>
      <c r="L42" s="171">
        <v>0</v>
      </c>
      <c r="M42" s="171">
        <f t="shared" ref="M42:M53" si="12">SUM(J42)+((K42+L42)/2)</f>
        <v>0</v>
      </c>
    </row>
    <row r="43" spans="1:13" x14ac:dyDescent="0.2">
      <c r="A43" s="171"/>
      <c r="B43" s="171">
        <f t="shared" si="10"/>
        <v>0</v>
      </c>
      <c r="C43" s="171"/>
      <c r="D43" s="171"/>
      <c r="E43" s="171"/>
      <c r="F43" s="171">
        <f t="shared" si="9"/>
        <v>0</v>
      </c>
      <c r="H43" s="171"/>
      <c r="I43" s="171">
        <f t="shared" si="11"/>
        <v>0</v>
      </c>
      <c r="J43" s="171"/>
      <c r="K43" s="171"/>
      <c r="L43" s="171"/>
      <c r="M43" s="171">
        <f t="shared" si="12"/>
        <v>0</v>
      </c>
    </row>
    <row r="44" spans="1:13" x14ac:dyDescent="0.2">
      <c r="A44" s="171"/>
      <c r="B44" s="171">
        <f t="shared" si="10"/>
        <v>0</v>
      </c>
      <c r="C44" s="171"/>
      <c r="D44" s="171"/>
      <c r="E44" s="171"/>
      <c r="F44" s="171">
        <f t="shared" si="9"/>
        <v>0</v>
      </c>
      <c r="H44" s="171"/>
      <c r="I44" s="171">
        <f t="shared" si="11"/>
        <v>0</v>
      </c>
      <c r="J44" s="171"/>
      <c r="K44" s="171"/>
      <c r="L44" s="171"/>
      <c r="M44" s="171">
        <f t="shared" si="12"/>
        <v>0</v>
      </c>
    </row>
    <row r="45" spans="1:13" x14ac:dyDescent="0.2">
      <c r="A45" s="171"/>
      <c r="B45" s="171">
        <f t="shared" si="10"/>
        <v>0</v>
      </c>
      <c r="C45" s="171"/>
      <c r="D45" s="171"/>
      <c r="E45" s="171"/>
      <c r="F45" s="171">
        <f t="shared" ref="F45:F53" si="13">SUM(C45)+((D45+E45)/2)</f>
        <v>0</v>
      </c>
      <c r="H45" s="171"/>
      <c r="I45" s="171">
        <f t="shared" si="11"/>
        <v>0</v>
      </c>
      <c r="J45" s="171"/>
      <c r="K45" s="171"/>
      <c r="L45" s="171"/>
      <c r="M45" s="171">
        <f t="shared" si="12"/>
        <v>0</v>
      </c>
    </row>
    <row r="46" spans="1:13" x14ac:dyDescent="0.2">
      <c r="A46" s="171"/>
      <c r="B46" s="171">
        <f t="shared" si="10"/>
        <v>0</v>
      </c>
      <c r="C46" s="171"/>
      <c r="D46" s="171"/>
      <c r="E46" s="171"/>
      <c r="F46" s="171">
        <f t="shared" si="13"/>
        <v>0</v>
      </c>
      <c r="H46" s="171"/>
      <c r="I46" s="171">
        <f t="shared" si="11"/>
        <v>0</v>
      </c>
      <c r="J46" s="171">
        <v>0</v>
      </c>
      <c r="K46" s="171">
        <v>0</v>
      </c>
      <c r="L46" s="171">
        <v>0</v>
      </c>
      <c r="M46" s="171">
        <f t="shared" si="12"/>
        <v>0</v>
      </c>
    </row>
    <row r="47" spans="1:13" x14ac:dyDescent="0.2">
      <c r="A47" s="171"/>
      <c r="B47" s="171">
        <f t="shared" si="10"/>
        <v>0</v>
      </c>
      <c r="C47" s="171"/>
      <c r="D47" s="171"/>
      <c r="E47" s="171"/>
      <c r="F47" s="171">
        <f t="shared" si="13"/>
        <v>0</v>
      </c>
      <c r="H47" s="171"/>
      <c r="I47" s="171">
        <f t="shared" si="11"/>
        <v>0</v>
      </c>
      <c r="J47" s="171"/>
      <c r="K47" s="171"/>
      <c r="L47" s="171"/>
      <c r="M47" s="171">
        <f t="shared" si="12"/>
        <v>0</v>
      </c>
    </row>
    <row r="48" spans="1:13" x14ac:dyDescent="0.2">
      <c r="A48" s="171"/>
      <c r="B48" s="171">
        <f t="shared" si="10"/>
        <v>0</v>
      </c>
      <c r="C48" s="171"/>
      <c r="D48" s="171"/>
      <c r="E48" s="171"/>
      <c r="F48" s="171">
        <f t="shared" si="13"/>
        <v>0</v>
      </c>
      <c r="H48" s="171"/>
      <c r="I48" s="171">
        <f t="shared" si="11"/>
        <v>0</v>
      </c>
      <c r="J48" s="171"/>
      <c r="K48" s="171"/>
      <c r="L48" s="171"/>
      <c r="M48" s="171">
        <f t="shared" si="12"/>
        <v>0</v>
      </c>
    </row>
    <row r="49" spans="1:13" x14ac:dyDescent="0.2">
      <c r="A49" s="171"/>
      <c r="B49" s="171">
        <f t="shared" si="10"/>
        <v>0</v>
      </c>
      <c r="C49" s="171"/>
      <c r="D49" s="171"/>
      <c r="E49" s="171"/>
      <c r="F49" s="171">
        <f t="shared" si="13"/>
        <v>0</v>
      </c>
      <c r="H49" s="171"/>
      <c r="I49" s="171">
        <f t="shared" si="11"/>
        <v>0</v>
      </c>
      <c r="J49" s="171"/>
      <c r="K49" s="171"/>
      <c r="L49" s="171"/>
      <c r="M49" s="171">
        <f t="shared" si="12"/>
        <v>0</v>
      </c>
    </row>
    <row r="50" spans="1:13" x14ac:dyDescent="0.2">
      <c r="A50" s="171"/>
      <c r="B50" s="171">
        <f t="shared" si="10"/>
        <v>0</v>
      </c>
      <c r="C50" s="171"/>
      <c r="D50" s="171"/>
      <c r="E50" s="171"/>
      <c r="F50" s="171">
        <f t="shared" si="13"/>
        <v>0</v>
      </c>
      <c r="H50" s="171"/>
      <c r="I50" s="171">
        <f t="shared" si="11"/>
        <v>0</v>
      </c>
      <c r="J50" s="171"/>
      <c r="K50" s="171"/>
      <c r="L50" s="171"/>
      <c r="M50" s="171">
        <f t="shared" si="12"/>
        <v>0</v>
      </c>
    </row>
    <row r="51" spans="1:13" x14ac:dyDescent="0.2">
      <c r="A51" s="171"/>
      <c r="B51" s="171">
        <f t="shared" si="10"/>
        <v>0</v>
      </c>
      <c r="C51" s="171"/>
      <c r="D51" s="171"/>
      <c r="E51" s="171"/>
      <c r="F51" s="171">
        <f t="shared" si="13"/>
        <v>0</v>
      </c>
      <c r="H51" s="171"/>
      <c r="I51" s="171">
        <f t="shared" si="11"/>
        <v>0</v>
      </c>
      <c r="J51" s="171"/>
      <c r="K51" s="171"/>
      <c r="L51" s="171"/>
      <c r="M51" s="171">
        <f t="shared" si="12"/>
        <v>0</v>
      </c>
    </row>
    <row r="52" spans="1:13" x14ac:dyDescent="0.2">
      <c r="A52" s="171"/>
      <c r="B52" s="171">
        <f t="shared" si="10"/>
        <v>0</v>
      </c>
      <c r="C52" s="171"/>
      <c r="D52" s="171"/>
      <c r="E52" s="171"/>
      <c r="F52" s="171">
        <f t="shared" si="13"/>
        <v>0</v>
      </c>
      <c r="H52" s="171"/>
      <c r="I52" s="171">
        <f t="shared" si="11"/>
        <v>0</v>
      </c>
      <c r="J52" s="171"/>
      <c r="K52" s="171"/>
      <c r="L52" s="171"/>
      <c r="M52" s="171">
        <f t="shared" si="12"/>
        <v>0</v>
      </c>
    </row>
    <row r="53" spans="1:13" ht="13.5" thickBot="1" x14ac:dyDescent="0.25">
      <c r="A53" s="171"/>
      <c r="B53" s="171">
        <f t="shared" si="10"/>
        <v>0</v>
      </c>
      <c r="C53" s="175"/>
      <c r="D53" s="175"/>
      <c r="E53" s="175"/>
      <c r="F53" s="171">
        <f t="shared" si="13"/>
        <v>0</v>
      </c>
      <c r="H53" s="171"/>
      <c r="I53" s="175"/>
      <c r="J53" s="175"/>
      <c r="K53" s="175"/>
      <c r="L53" s="175"/>
      <c r="M53" s="171">
        <f t="shared" si="12"/>
        <v>0</v>
      </c>
    </row>
    <row r="54" spans="1:13" ht="15.75" thickBot="1" x14ac:dyDescent="0.3">
      <c r="A54" s="174" t="s">
        <v>124</v>
      </c>
      <c r="B54" s="178">
        <f>SUM(B41:B53)</f>
        <v>0</v>
      </c>
      <c r="C54" s="178">
        <f t="shared" ref="C54:F54" si="14">SUM(C41:C53)</f>
        <v>0</v>
      </c>
      <c r="D54" s="178">
        <f t="shared" si="14"/>
        <v>0</v>
      </c>
      <c r="E54" s="178">
        <f t="shared" si="14"/>
        <v>0</v>
      </c>
      <c r="F54" s="178">
        <f t="shared" si="14"/>
        <v>0</v>
      </c>
      <c r="H54" s="174" t="s">
        <v>124</v>
      </c>
      <c r="I54" s="178">
        <f>SUM(I41:I53)</f>
        <v>0</v>
      </c>
      <c r="J54" s="176">
        <f>SUM(J41:J53)</f>
        <v>0</v>
      </c>
      <c r="K54" s="176">
        <f>SUM(K41:K53)</f>
        <v>0</v>
      </c>
      <c r="L54" s="176">
        <f>SUM(L41:L53)</f>
        <v>0</v>
      </c>
      <c r="M54" s="176">
        <f>SUM(M41:M53)</f>
        <v>0</v>
      </c>
    </row>
  </sheetData>
  <mergeCells count="7">
    <mergeCell ref="A1:M1"/>
    <mergeCell ref="A3:F3"/>
    <mergeCell ref="H3:M3"/>
    <mergeCell ref="A21:F21"/>
    <mergeCell ref="A39:F39"/>
    <mergeCell ref="H39:M39"/>
    <mergeCell ref="H21:M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D40" sqref="D40"/>
    </sheetView>
  </sheetViews>
  <sheetFormatPr baseColWidth="10" defaultRowHeight="12.75" x14ac:dyDescent="0.2"/>
  <cols>
    <col min="1" max="1" width="21.85546875" customWidth="1"/>
    <col min="2" max="8" width="17" customWidth="1"/>
    <col min="257" max="257" width="21.85546875" customWidth="1"/>
    <col min="258" max="264" width="17" customWidth="1"/>
    <col min="513" max="513" width="21.85546875" customWidth="1"/>
    <col min="514" max="520" width="17" customWidth="1"/>
    <col min="769" max="769" width="21.85546875" customWidth="1"/>
    <col min="770" max="776" width="17" customWidth="1"/>
    <col min="1025" max="1025" width="21.85546875" customWidth="1"/>
    <col min="1026" max="1032" width="17" customWidth="1"/>
    <col min="1281" max="1281" width="21.85546875" customWidth="1"/>
    <col min="1282" max="1288" width="17" customWidth="1"/>
    <col min="1537" max="1537" width="21.85546875" customWidth="1"/>
    <col min="1538" max="1544" width="17" customWidth="1"/>
    <col min="1793" max="1793" width="21.85546875" customWidth="1"/>
    <col min="1794" max="1800" width="17" customWidth="1"/>
    <col min="2049" max="2049" width="21.85546875" customWidth="1"/>
    <col min="2050" max="2056" width="17" customWidth="1"/>
    <col min="2305" max="2305" width="21.85546875" customWidth="1"/>
    <col min="2306" max="2312" width="17" customWidth="1"/>
    <col min="2561" max="2561" width="21.85546875" customWidth="1"/>
    <col min="2562" max="2568" width="17" customWidth="1"/>
    <col min="2817" max="2817" width="21.85546875" customWidth="1"/>
    <col min="2818" max="2824" width="17" customWidth="1"/>
    <col min="3073" max="3073" width="21.85546875" customWidth="1"/>
    <col min="3074" max="3080" width="17" customWidth="1"/>
    <col min="3329" max="3329" width="21.85546875" customWidth="1"/>
    <col min="3330" max="3336" width="17" customWidth="1"/>
    <col min="3585" max="3585" width="21.85546875" customWidth="1"/>
    <col min="3586" max="3592" width="17" customWidth="1"/>
    <col min="3841" max="3841" width="21.85546875" customWidth="1"/>
    <col min="3842" max="3848" width="17" customWidth="1"/>
    <col min="4097" max="4097" width="21.85546875" customWidth="1"/>
    <col min="4098" max="4104" width="17" customWidth="1"/>
    <col min="4353" max="4353" width="21.85546875" customWidth="1"/>
    <col min="4354" max="4360" width="17" customWidth="1"/>
    <col min="4609" max="4609" width="21.85546875" customWidth="1"/>
    <col min="4610" max="4616" width="17" customWidth="1"/>
    <col min="4865" max="4865" width="21.85546875" customWidth="1"/>
    <col min="4866" max="4872" width="17" customWidth="1"/>
    <col min="5121" max="5121" width="21.85546875" customWidth="1"/>
    <col min="5122" max="5128" width="17" customWidth="1"/>
    <col min="5377" max="5377" width="21.85546875" customWidth="1"/>
    <col min="5378" max="5384" width="17" customWidth="1"/>
    <col min="5633" max="5633" width="21.85546875" customWidth="1"/>
    <col min="5634" max="5640" width="17" customWidth="1"/>
    <col min="5889" max="5889" width="21.85546875" customWidth="1"/>
    <col min="5890" max="5896" width="17" customWidth="1"/>
    <col min="6145" max="6145" width="21.85546875" customWidth="1"/>
    <col min="6146" max="6152" width="17" customWidth="1"/>
    <col min="6401" max="6401" width="21.85546875" customWidth="1"/>
    <col min="6402" max="6408" width="17" customWidth="1"/>
    <col min="6657" max="6657" width="21.85546875" customWidth="1"/>
    <col min="6658" max="6664" width="17" customWidth="1"/>
    <col min="6913" max="6913" width="21.85546875" customWidth="1"/>
    <col min="6914" max="6920" width="17" customWidth="1"/>
    <col min="7169" max="7169" width="21.85546875" customWidth="1"/>
    <col min="7170" max="7176" width="17" customWidth="1"/>
    <col min="7425" max="7425" width="21.85546875" customWidth="1"/>
    <col min="7426" max="7432" width="17" customWidth="1"/>
    <col min="7681" max="7681" width="21.85546875" customWidth="1"/>
    <col min="7682" max="7688" width="17" customWidth="1"/>
    <col min="7937" max="7937" width="21.85546875" customWidth="1"/>
    <col min="7938" max="7944" width="17" customWidth="1"/>
    <col min="8193" max="8193" width="21.85546875" customWidth="1"/>
    <col min="8194" max="8200" width="17" customWidth="1"/>
    <col min="8449" max="8449" width="21.85546875" customWidth="1"/>
    <col min="8450" max="8456" width="17" customWidth="1"/>
    <col min="8705" max="8705" width="21.85546875" customWidth="1"/>
    <col min="8706" max="8712" width="17" customWidth="1"/>
    <col min="8961" max="8961" width="21.85546875" customWidth="1"/>
    <col min="8962" max="8968" width="17" customWidth="1"/>
    <col min="9217" max="9217" width="21.85546875" customWidth="1"/>
    <col min="9218" max="9224" width="17" customWidth="1"/>
    <col min="9473" max="9473" width="21.85546875" customWidth="1"/>
    <col min="9474" max="9480" width="17" customWidth="1"/>
    <col min="9729" max="9729" width="21.85546875" customWidth="1"/>
    <col min="9730" max="9736" width="17" customWidth="1"/>
    <col min="9985" max="9985" width="21.85546875" customWidth="1"/>
    <col min="9986" max="9992" width="17" customWidth="1"/>
    <col min="10241" max="10241" width="21.85546875" customWidth="1"/>
    <col min="10242" max="10248" width="17" customWidth="1"/>
    <col min="10497" max="10497" width="21.85546875" customWidth="1"/>
    <col min="10498" max="10504" width="17" customWidth="1"/>
    <col min="10753" max="10753" width="21.85546875" customWidth="1"/>
    <col min="10754" max="10760" width="17" customWidth="1"/>
    <col min="11009" max="11009" width="21.85546875" customWidth="1"/>
    <col min="11010" max="11016" width="17" customWidth="1"/>
    <col min="11265" max="11265" width="21.85546875" customWidth="1"/>
    <col min="11266" max="11272" width="17" customWidth="1"/>
    <col min="11521" max="11521" width="21.85546875" customWidth="1"/>
    <col min="11522" max="11528" width="17" customWidth="1"/>
    <col min="11777" max="11777" width="21.85546875" customWidth="1"/>
    <col min="11778" max="11784" width="17" customWidth="1"/>
    <col min="12033" max="12033" width="21.85546875" customWidth="1"/>
    <col min="12034" max="12040" width="17" customWidth="1"/>
    <col min="12289" max="12289" width="21.85546875" customWidth="1"/>
    <col min="12290" max="12296" width="17" customWidth="1"/>
    <col min="12545" max="12545" width="21.85546875" customWidth="1"/>
    <col min="12546" max="12552" width="17" customWidth="1"/>
    <col min="12801" max="12801" width="21.85546875" customWidth="1"/>
    <col min="12802" max="12808" width="17" customWidth="1"/>
    <col min="13057" max="13057" width="21.85546875" customWidth="1"/>
    <col min="13058" max="13064" width="17" customWidth="1"/>
    <col min="13313" max="13313" width="21.85546875" customWidth="1"/>
    <col min="13314" max="13320" width="17" customWidth="1"/>
    <col min="13569" max="13569" width="21.85546875" customWidth="1"/>
    <col min="13570" max="13576" width="17" customWidth="1"/>
    <col min="13825" max="13825" width="21.85546875" customWidth="1"/>
    <col min="13826" max="13832" width="17" customWidth="1"/>
    <col min="14081" max="14081" width="21.85546875" customWidth="1"/>
    <col min="14082" max="14088" width="17" customWidth="1"/>
    <col min="14337" max="14337" width="21.85546875" customWidth="1"/>
    <col min="14338" max="14344" width="17" customWidth="1"/>
    <col min="14593" max="14593" width="21.85546875" customWidth="1"/>
    <col min="14594" max="14600" width="17" customWidth="1"/>
    <col min="14849" max="14849" width="21.85546875" customWidth="1"/>
    <col min="14850" max="14856" width="17" customWidth="1"/>
    <col min="15105" max="15105" width="21.85546875" customWidth="1"/>
    <col min="15106" max="15112" width="17" customWidth="1"/>
    <col min="15361" max="15361" width="21.85546875" customWidth="1"/>
    <col min="15362" max="15368" width="17" customWidth="1"/>
    <col min="15617" max="15617" width="21.85546875" customWidth="1"/>
    <col min="15618" max="15624" width="17" customWidth="1"/>
    <col min="15873" max="15873" width="21.85546875" customWidth="1"/>
    <col min="15874" max="15880" width="17" customWidth="1"/>
    <col min="16129" max="16129" width="21.85546875" customWidth="1"/>
    <col min="16130" max="16136" width="17" customWidth="1"/>
  </cols>
  <sheetData>
    <row r="1" spans="1:8" ht="12.75" customHeight="1" x14ac:dyDescent="0.2">
      <c r="A1" s="167" t="s">
        <v>179</v>
      </c>
    </row>
    <row r="2" spans="1:8" x14ac:dyDescent="0.2">
      <c r="A2" s="375" t="s">
        <v>243</v>
      </c>
      <c r="B2" s="375"/>
      <c r="C2" s="375"/>
      <c r="D2" s="375"/>
      <c r="E2" s="375"/>
      <c r="F2" s="375"/>
      <c r="G2" s="375"/>
    </row>
    <row r="3" spans="1:8" x14ac:dyDescent="0.2">
      <c r="A3" s="6" t="s">
        <v>41</v>
      </c>
      <c r="H3" s="6"/>
    </row>
    <row r="4" spans="1:8" x14ac:dyDescent="0.2">
      <c r="B4" s="7" t="s">
        <v>43</v>
      </c>
      <c r="C4" s="7" t="s">
        <v>44</v>
      </c>
      <c r="D4" s="7" t="s">
        <v>45</v>
      </c>
      <c r="E4" s="7" t="s">
        <v>46</v>
      </c>
      <c r="F4" s="7" t="s">
        <v>47</v>
      </c>
    </row>
    <row r="5" spans="1:8" x14ac:dyDescent="0.2">
      <c r="B5" s="376" t="s">
        <v>48</v>
      </c>
      <c r="C5" s="8">
        <f>SUM('Surf Logts PLS'!B18)</f>
        <v>0</v>
      </c>
      <c r="D5" s="8">
        <f>SUM('Surf Logts PLS'!C18)</f>
        <v>0</v>
      </c>
      <c r="E5" s="9">
        <f>SUM('Surf Logts PLS'!D18+'Surf Logts PLS'!E18)</f>
        <v>0</v>
      </c>
      <c r="F5" s="377">
        <f t="shared" ref="F5:F10" si="0">IF(C5=0,0,D5+E5/2)</f>
        <v>0</v>
      </c>
    </row>
    <row r="6" spans="1:8" x14ac:dyDescent="0.2">
      <c r="B6" s="376" t="s">
        <v>49</v>
      </c>
      <c r="C6" s="8">
        <f>SUM('Surf Logts PLS'!B36)</f>
        <v>0</v>
      </c>
      <c r="D6" s="8">
        <f>SUM('Surf Logts PLS'!C36)</f>
        <v>0</v>
      </c>
      <c r="E6" s="9">
        <f>SUM('Surf Logts PLS'!D36+'Surf Logts PLS'!E36)</f>
        <v>0</v>
      </c>
      <c r="F6" s="377">
        <f t="shared" si="0"/>
        <v>0</v>
      </c>
    </row>
    <row r="7" spans="1:8" x14ac:dyDescent="0.2">
      <c r="B7" s="376" t="s">
        <v>50</v>
      </c>
      <c r="C7" s="8">
        <f>SUM('Surf Logts PLS'!B54)</f>
        <v>0</v>
      </c>
      <c r="D7" s="8">
        <f>SUM('Surf Logts PLS'!C54)</f>
        <v>0</v>
      </c>
      <c r="E7" s="9">
        <f>SUM('Surf Logts PLS'!D54+'Surf Logts PLS'!E54)</f>
        <v>0</v>
      </c>
      <c r="F7" s="377">
        <f t="shared" si="0"/>
        <v>0</v>
      </c>
    </row>
    <row r="8" spans="1:8" x14ac:dyDescent="0.2">
      <c r="B8" s="376" t="s">
        <v>51</v>
      </c>
      <c r="C8" s="8">
        <f>SUM('Surf Logts PLS'!I18)</f>
        <v>0</v>
      </c>
      <c r="D8" s="8">
        <f>SUM('Surf Logts PLS'!J18)</f>
        <v>0</v>
      </c>
      <c r="E8" s="9">
        <f>SUM('Surf Logts PLS'!K18+'Surf Logts PLS'!L18)</f>
        <v>0</v>
      </c>
      <c r="F8" s="377">
        <f t="shared" si="0"/>
        <v>0</v>
      </c>
    </row>
    <row r="9" spans="1:8" x14ac:dyDescent="0.2">
      <c r="B9" s="376" t="s">
        <v>52</v>
      </c>
      <c r="C9" s="8">
        <f>SUM('Surf Logts PLS'!I36)</f>
        <v>0</v>
      </c>
      <c r="D9" s="8">
        <f>SUM('Surf Logts PLS'!J36)</f>
        <v>0</v>
      </c>
      <c r="E9" s="9">
        <f>SUM('Surf Logts PLS'!K36+'Surf Logts PLS'!L36)</f>
        <v>0</v>
      </c>
      <c r="F9" s="377">
        <f t="shared" si="0"/>
        <v>0</v>
      </c>
    </row>
    <row r="10" spans="1:8" ht="13.5" thickBot="1" x14ac:dyDescent="0.25">
      <c r="B10" s="376" t="s">
        <v>53</v>
      </c>
      <c r="C10" s="8">
        <f>SUM('Surf Logts PLS'!I54)</f>
        <v>0</v>
      </c>
      <c r="D10" s="8">
        <f>SUM('Surf Logts PLS'!J54)</f>
        <v>0</v>
      </c>
      <c r="E10" s="9">
        <f>SUM('Surf Logts PLS'!K54+'Surf Logts PLS'!L54)</f>
        <v>0</v>
      </c>
      <c r="F10" s="377">
        <f t="shared" si="0"/>
        <v>0</v>
      </c>
    </row>
    <row r="11" spans="1:8" ht="13.5" thickBot="1" x14ac:dyDescent="0.25">
      <c r="B11" s="11" t="s">
        <v>54</v>
      </c>
      <c r="C11" s="12">
        <f>SUM(C5:C10)</f>
        <v>0</v>
      </c>
      <c r="D11" s="13">
        <f>SUM(D5:D10)</f>
        <v>0</v>
      </c>
      <c r="E11" s="13">
        <f>SUM(E5:E10)</f>
        <v>0</v>
      </c>
      <c r="F11" s="13">
        <f>SUM(F5:F10)</f>
        <v>0</v>
      </c>
    </row>
    <row r="12" spans="1:8" x14ac:dyDescent="0.2">
      <c r="B12" s="14" t="s">
        <v>55</v>
      </c>
      <c r="C12" s="15">
        <f>IF(C11=0,0,H12)</f>
        <v>0</v>
      </c>
    </row>
    <row r="14" spans="1:8" x14ac:dyDescent="0.2">
      <c r="A14" s="375" t="s">
        <v>243</v>
      </c>
      <c r="B14" s="375"/>
      <c r="C14" s="375"/>
      <c r="D14" s="375"/>
      <c r="E14" s="375"/>
      <c r="F14" s="375"/>
      <c r="G14" s="375"/>
    </row>
    <row r="15" spans="1:8" x14ac:dyDescent="0.2">
      <c r="A15" s="6" t="s">
        <v>42</v>
      </c>
    </row>
    <row r="16" spans="1:8" x14ac:dyDescent="0.2">
      <c r="B16" s="7" t="s">
        <v>43</v>
      </c>
      <c r="C16" s="7" t="s">
        <v>44</v>
      </c>
      <c r="D16" s="7" t="s">
        <v>45</v>
      </c>
      <c r="E16" s="7" t="s">
        <v>46</v>
      </c>
      <c r="F16" s="7" t="s">
        <v>47</v>
      </c>
    </row>
    <row r="17" spans="1:7" x14ac:dyDescent="0.2">
      <c r="B17" s="7" t="s">
        <v>48</v>
      </c>
      <c r="C17" s="8">
        <v>0</v>
      </c>
      <c r="D17" s="9">
        <v>0</v>
      </c>
      <c r="E17" s="9">
        <v>0</v>
      </c>
      <c r="F17" s="10">
        <f t="shared" ref="F17:F22" si="1">IF(C17=0,0,D17+E17/2)</f>
        <v>0</v>
      </c>
      <c r="G17" s="303"/>
    </row>
    <row r="18" spans="1:7" x14ac:dyDescent="0.2">
      <c r="B18" s="7" t="s">
        <v>49</v>
      </c>
      <c r="C18" s="8">
        <v>0</v>
      </c>
      <c r="D18" s="9">
        <v>0</v>
      </c>
      <c r="E18" s="9">
        <v>0</v>
      </c>
      <c r="F18" s="10">
        <f t="shared" si="1"/>
        <v>0</v>
      </c>
      <c r="G18" s="304"/>
    </row>
    <row r="19" spans="1:7" x14ac:dyDescent="0.2">
      <c r="B19" s="7" t="s">
        <v>50</v>
      </c>
      <c r="C19" s="8">
        <v>0</v>
      </c>
      <c r="D19" s="9">
        <v>0</v>
      </c>
      <c r="E19" s="9">
        <v>0</v>
      </c>
      <c r="F19" s="10">
        <f t="shared" si="1"/>
        <v>0</v>
      </c>
      <c r="G19" s="6"/>
    </row>
    <row r="20" spans="1:7" x14ac:dyDescent="0.2">
      <c r="B20" s="7" t="s">
        <v>51</v>
      </c>
      <c r="C20" s="8">
        <v>0</v>
      </c>
      <c r="D20" s="9">
        <v>0</v>
      </c>
      <c r="E20" s="9">
        <v>0</v>
      </c>
      <c r="F20" s="10">
        <f t="shared" si="1"/>
        <v>0</v>
      </c>
    </row>
    <row r="21" spans="1:7" x14ac:dyDescent="0.2">
      <c r="B21" s="7" t="s">
        <v>52</v>
      </c>
      <c r="C21" s="8">
        <v>0</v>
      </c>
      <c r="D21" s="9">
        <f>C21*90</f>
        <v>0</v>
      </c>
      <c r="E21" s="9">
        <f>C21*20</f>
        <v>0</v>
      </c>
      <c r="F21" s="10">
        <f t="shared" si="1"/>
        <v>0</v>
      </c>
    </row>
    <row r="22" spans="1:7" ht="13.5" thickBot="1" x14ac:dyDescent="0.25">
      <c r="B22" s="7" t="s">
        <v>53</v>
      </c>
      <c r="C22" s="8">
        <v>0</v>
      </c>
      <c r="D22" s="9">
        <v>0</v>
      </c>
      <c r="E22" s="9">
        <v>0</v>
      </c>
      <c r="F22" s="10">
        <f t="shared" si="1"/>
        <v>0</v>
      </c>
    </row>
    <row r="23" spans="1:7" ht="13.5" thickBot="1" x14ac:dyDescent="0.25">
      <c r="B23" s="11" t="s">
        <v>54</v>
      </c>
      <c r="C23" s="12">
        <f>SUM(C17:C22)</f>
        <v>0</v>
      </c>
      <c r="D23" s="13">
        <f>SUM(D17:D22)</f>
        <v>0</v>
      </c>
      <c r="E23" s="13">
        <f>SUM(E17:E22)</f>
        <v>0</v>
      </c>
      <c r="F23" s="13">
        <f>IF(C23=0,0,SUM(F17:F22))</f>
        <v>0</v>
      </c>
    </row>
    <row r="24" spans="1:7" x14ac:dyDescent="0.2">
      <c r="B24" s="14" t="s">
        <v>56</v>
      </c>
      <c r="C24" s="15">
        <f>IF(C23=0,0,"#REF !#REF !")</f>
        <v>0</v>
      </c>
    </row>
    <row r="25" spans="1:7" ht="12.75" customHeight="1" x14ac:dyDescent="0.2"/>
    <row r="26" spans="1:7" ht="12.75" customHeight="1" x14ac:dyDescent="0.2">
      <c r="E26" s="440" t="s">
        <v>244</v>
      </c>
      <c r="F26" s="441"/>
      <c r="G26" s="305"/>
    </row>
    <row r="27" spans="1:7" ht="12.75" customHeight="1" x14ac:dyDescent="0.2">
      <c r="B27" s="378" t="s">
        <v>212</v>
      </c>
      <c r="C27" s="379" t="s">
        <v>110</v>
      </c>
      <c r="D27" s="380" t="s">
        <v>97</v>
      </c>
      <c r="E27" s="380" t="s">
        <v>245</v>
      </c>
      <c r="F27" s="380" t="s">
        <v>54</v>
      </c>
    </row>
    <row r="28" spans="1:7" x14ac:dyDescent="0.2">
      <c r="A28" s="381" t="s">
        <v>246</v>
      </c>
      <c r="B28" s="382">
        <v>0</v>
      </c>
      <c r="C28" s="383">
        <v>55</v>
      </c>
      <c r="D28" s="171">
        <f>SUM(B28*C28)</f>
        <v>0</v>
      </c>
      <c r="E28" s="384">
        <f>B28*C28</f>
        <v>0</v>
      </c>
      <c r="F28" s="384">
        <f>SUM(B28*E28)</f>
        <v>0</v>
      </c>
    </row>
    <row r="29" spans="1:7" ht="25.5" x14ac:dyDescent="0.2">
      <c r="A29" s="385" t="s">
        <v>247</v>
      </c>
      <c r="B29" s="382">
        <v>0</v>
      </c>
      <c r="C29" s="383">
        <v>45</v>
      </c>
      <c r="D29" s="171">
        <f>SUM(B29*C29)</f>
        <v>0</v>
      </c>
      <c r="E29" s="384"/>
      <c r="F29" s="384">
        <f>SUM(B29*E29)</f>
        <v>0</v>
      </c>
    </row>
    <row r="30" spans="1:7" x14ac:dyDescent="0.2">
      <c r="A30" s="381" t="s">
        <v>67</v>
      </c>
      <c r="B30" s="343">
        <v>0</v>
      </c>
      <c r="C30" s="386">
        <v>20</v>
      </c>
      <c r="D30" s="171">
        <f>SUM(B30*C30)</f>
        <v>0</v>
      </c>
      <c r="E30" s="387"/>
      <c r="F30" s="388"/>
    </row>
    <row r="31" spans="1:7" x14ac:dyDescent="0.2">
      <c r="A31" s="381" t="s">
        <v>248</v>
      </c>
      <c r="B31" s="343">
        <v>0</v>
      </c>
      <c r="C31" s="386">
        <v>0</v>
      </c>
      <c r="D31" s="171">
        <f>SUM(B31*C31)</f>
        <v>0</v>
      </c>
      <c r="E31" s="389"/>
      <c r="F31" s="390"/>
    </row>
    <row r="32" spans="1:7" ht="13.5" thickBot="1" x14ac:dyDescent="0.25">
      <c r="A32" s="381" t="s">
        <v>249</v>
      </c>
      <c r="B32" s="343">
        <v>0</v>
      </c>
      <c r="C32" s="391">
        <v>0</v>
      </c>
      <c r="D32" s="175">
        <f>SUM(B32*C32)</f>
        <v>0</v>
      </c>
      <c r="E32" s="389"/>
      <c r="F32" s="390"/>
    </row>
    <row r="33" spans="3:6" ht="13.5" thickBot="1" x14ac:dyDescent="0.25">
      <c r="C33" s="392" t="s">
        <v>97</v>
      </c>
      <c r="D33" s="393">
        <f>SUM(D28:D32)</f>
        <v>0</v>
      </c>
      <c r="F33" s="160">
        <f>SUM(F28:F32)</f>
        <v>0</v>
      </c>
    </row>
  </sheetData>
  <mergeCells count="1">
    <mergeCell ref="E26:F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80" zoomScaleNormal="80" zoomScaleSheetLayoutView="96" workbookViewId="0">
      <selection activeCell="I12" sqref="I12"/>
    </sheetView>
  </sheetViews>
  <sheetFormatPr baseColWidth="10" defaultColWidth="21.140625" defaultRowHeight="12.75" x14ac:dyDescent="0.2"/>
  <cols>
    <col min="1" max="1" width="25.7109375" style="134" customWidth="1"/>
    <col min="2" max="2" width="19.28515625" style="31" customWidth="1"/>
    <col min="3" max="4" width="21.140625" style="31" customWidth="1"/>
    <col min="5" max="5" width="15.7109375" style="31" customWidth="1"/>
    <col min="6" max="6" width="25.140625" style="31" customWidth="1"/>
    <col min="7" max="7" width="21.140625" style="31" customWidth="1"/>
    <col min="8" max="8" width="21.140625" style="134" customWidth="1"/>
    <col min="9" max="16384" width="21.140625" style="31"/>
  </cols>
  <sheetData>
    <row r="1" spans="1:6" x14ac:dyDescent="0.2">
      <c r="A1" s="170" t="s">
        <v>113</v>
      </c>
      <c r="B1" s="395"/>
      <c r="C1" s="442" t="s">
        <v>258</v>
      </c>
      <c r="D1" s="442"/>
      <c r="E1" s="443" t="s">
        <v>259</v>
      </c>
      <c r="F1" s="443"/>
    </row>
    <row r="3" spans="1:6" x14ac:dyDescent="0.2">
      <c r="A3" s="134" t="s">
        <v>92</v>
      </c>
    </row>
    <row r="6" spans="1:6" x14ac:dyDescent="0.2">
      <c r="B6" s="31" t="s">
        <v>63</v>
      </c>
      <c r="C6" s="31" t="s">
        <v>64</v>
      </c>
      <c r="D6" s="31" t="s">
        <v>212</v>
      </c>
      <c r="E6" s="31" t="s">
        <v>250</v>
      </c>
      <c r="F6" s="140" t="s">
        <v>97</v>
      </c>
    </row>
    <row r="7" spans="1:6" x14ac:dyDescent="0.2">
      <c r="A7" s="134" t="s">
        <v>93</v>
      </c>
      <c r="B7" s="141"/>
      <c r="C7" s="141"/>
      <c r="E7" s="31" t="s">
        <v>251</v>
      </c>
      <c r="F7" s="141">
        <f t="shared" ref="F7:F14" si="0">SUM(B7+C7)</f>
        <v>0</v>
      </c>
    </row>
    <row r="8" spans="1:6" x14ac:dyDescent="0.2">
      <c r="A8" s="134" t="s">
        <v>188</v>
      </c>
      <c r="B8" s="141"/>
      <c r="C8" s="141"/>
      <c r="F8" s="141">
        <f t="shared" si="0"/>
        <v>0</v>
      </c>
    </row>
    <row r="9" spans="1:6" ht="13.5" thickBot="1" x14ac:dyDescent="0.25">
      <c r="A9" s="134" t="s">
        <v>189</v>
      </c>
      <c r="B9" s="141"/>
      <c r="C9" s="141"/>
      <c r="E9" s="31" t="s">
        <v>252</v>
      </c>
      <c r="F9" s="141">
        <f t="shared" si="0"/>
        <v>0</v>
      </c>
    </row>
    <row r="10" spans="1:6" ht="13.5" thickBot="1" x14ac:dyDescent="0.25">
      <c r="A10" s="134" t="s">
        <v>190</v>
      </c>
      <c r="B10" s="141"/>
      <c r="C10" s="141"/>
      <c r="E10" s="397"/>
      <c r="F10" s="141">
        <f t="shared" si="0"/>
        <v>0</v>
      </c>
    </row>
    <row r="11" spans="1:6" x14ac:dyDescent="0.2">
      <c r="A11" s="134" t="s">
        <v>256</v>
      </c>
      <c r="B11" s="141"/>
      <c r="C11" s="141"/>
      <c r="E11" s="396" t="s">
        <v>260</v>
      </c>
      <c r="F11" s="141">
        <f t="shared" si="0"/>
        <v>0</v>
      </c>
    </row>
    <row r="12" spans="1:6" x14ac:dyDescent="0.2">
      <c r="A12" s="134" t="s">
        <v>255</v>
      </c>
      <c r="B12" s="141"/>
      <c r="C12" s="141"/>
      <c r="F12" s="141"/>
    </row>
    <row r="13" spans="1:6" x14ac:dyDescent="0.2">
      <c r="A13" s="134" t="s">
        <v>254</v>
      </c>
      <c r="B13" s="141"/>
      <c r="C13" s="141"/>
      <c r="F13" s="141">
        <f t="shared" si="0"/>
        <v>0</v>
      </c>
    </row>
    <row r="14" spans="1:6" x14ac:dyDescent="0.2">
      <c r="A14" s="134" t="s">
        <v>187</v>
      </c>
      <c r="B14" s="141"/>
      <c r="C14" s="141"/>
      <c r="F14" s="141">
        <f t="shared" si="0"/>
        <v>0</v>
      </c>
    </row>
    <row r="15" spans="1:6" x14ac:dyDescent="0.2">
      <c r="B15" s="141"/>
      <c r="C15" s="141"/>
      <c r="F15" s="142">
        <f>SUM(F7:F14)</f>
        <v>0</v>
      </c>
    </row>
    <row r="16" spans="1:6" x14ac:dyDescent="0.2">
      <c r="B16" s="141"/>
      <c r="C16" s="141"/>
      <c r="F16" s="141"/>
    </row>
    <row r="17" spans="1:6" ht="13.5" thickBot="1" x14ac:dyDescent="0.25">
      <c r="C17" s="141"/>
      <c r="E17" s="398" t="s">
        <v>260</v>
      </c>
      <c r="F17" s="141"/>
    </row>
    <row r="18" spans="1:6" ht="13.5" thickBot="1" x14ac:dyDescent="0.25">
      <c r="A18" s="134" t="s">
        <v>94</v>
      </c>
      <c r="B18" s="141"/>
      <c r="C18" s="141"/>
      <c r="E18" s="399">
        <f>SUM(D18:D19)</f>
        <v>0</v>
      </c>
      <c r="F18" s="141">
        <f>SUM(B18+C18+D18)</f>
        <v>0</v>
      </c>
    </row>
    <row r="19" spans="1:6" x14ac:dyDescent="0.2">
      <c r="A19" s="134" t="s">
        <v>95</v>
      </c>
      <c r="B19" s="141"/>
      <c r="C19" s="141"/>
      <c r="F19" s="141">
        <f>SUM(B19+C19+D19)</f>
        <v>0</v>
      </c>
    </row>
    <row r="20" spans="1:6" ht="13.5" thickBot="1" x14ac:dyDescent="0.25">
      <c r="A20" s="134" t="s">
        <v>101</v>
      </c>
      <c r="B20" s="141"/>
      <c r="C20" s="141"/>
      <c r="E20" s="31" t="s">
        <v>253</v>
      </c>
      <c r="F20" s="141">
        <f>SUM(B20+C20+D20)</f>
        <v>0</v>
      </c>
    </row>
    <row r="21" spans="1:6" ht="13.5" thickBot="1" x14ac:dyDescent="0.25">
      <c r="A21" s="134" t="s">
        <v>116</v>
      </c>
      <c r="B21" s="180"/>
      <c r="C21" s="141"/>
      <c r="E21" s="394" t="e">
        <f>SUM(E18/E10)</f>
        <v>#DIV/0!</v>
      </c>
      <c r="F21" s="141">
        <f>SUM(B21+C21+D21)</f>
        <v>0</v>
      </c>
    </row>
    <row r="22" spans="1:6" x14ac:dyDescent="0.2">
      <c r="B22" s="141"/>
      <c r="C22" s="141"/>
      <c r="D22" s="141"/>
      <c r="E22" s="141" t="s">
        <v>261</v>
      </c>
      <c r="F22" s="142">
        <f>SUM(F18:F21)</f>
        <v>0</v>
      </c>
    </row>
    <row r="23" spans="1:6" x14ac:dyDescent="0.2">
      <c r="C23" s="141"/>
      <c r="F23" s="141"/>
    </row>
    <row r="24" spans="1:6" x14ac:dyDescent="0.2">
      <c r="C24" s="141"/>
      <c r="F24" s="141"/>
    </row>
    <row r="25" spans="1:6" x14ac:dyDescent="0.2">
      <c r="A25" s="134" t="s">
        <v>96</v>
      </c>
      <c r="B25" s="141"/>
      <c r="C25" s="141"/>
      <c r="F25" s="141">
        <f>SUM(B25+C25+D25)</f>
        <v>0</v>
      </c>
    </row>
    <row r="26" spans="1:6" x14ac:dyDescent="0.2">
      <c r="A26" s="134" t="s">
        <v>115</v>
      </c>
      <c r="B26" s="180"/>
      <c r="C26" s="180"/>
      <c r="F26" s="141">
        <f>SUM(B26+C26+D26)</f>
        <v>0</v>
      </c>
    </row>
    <row r="27" spans="1:6" x14ac:dyDescent="0.2">
      <c r="B27" s="141"/>
      <c r="C27" s="141"/>
      <c r="F27" s="142">
        <f>SUM(F25:F26)</f>
        <v>0</v>
      </c>
    </row>
    <row r="28" spans="1:6" x14ac:dyDescent="0.2">
      <c r="B28" s="141"/>
      <c r="C28" s="141"/>
      <c r="F28" s="141"/>
    </row>
    <row r="29" spans="1:6" x14ac:dyDescent="0.2">
      <c r="F29" s="141"/>
    </row>
    <row r="30" spans="1:6" ht="15" x14ac:dyDescent="0.2">
      <c r="A30" s="134" t="s">
        <v>117</v>
      </c>
      <c r="B30" s="141"/>
      <c r="C30" s="141"/>
      <c r="D30" s="141">
        <f>SUM(B30+C30)</f>
        <v>0</v>
      </c>
      <c r="E30" s="141"/>
      <c r="F30" s="168">
        <f>SUM(F27+F22+F15)</f>
        <v>0</v>
      </c>
    </row>
    <row r="31" spans="1:6" x14ac:dyDescent="0.2">
      <c r="F31" s="141"/>
    </row>
    <row r="32" spans="1:6" x14ac:dyDescent="0.2">
      <c r="C32" s="143"/>
    </row>
    <row r="33" spans="1:6" ht="13.5" thickBot="1" x14ac:dyDescent="0.25"/>
    <row r="34" spans="1:6" x14ac:dyDescent="0.2">
      <c r="A34" s="145" t="s">
        <v>102</v>
      </c>
      <c r="B34" s="146">
        <v>0</v>
      </c>
      <c r="C34" s="147"/>
      <c r="D34" s="147"/>
      <c r="E34" s="147"/>
      <c r="F34" s="148"/>
    </row>
    <row r="35" spans="1:6" x14ac:dyDescent="0.2">
      <c r="A35" s="149" t="s">
        <v>103</v>
      </c>
      <c r="B35" s="150">
        <v>0</v>
      </c>
      <c r="C35" s="81"/>
      <c r="D35" s="81"/>
      <c r="E35" s="81"/>
      <c r="F35" s="151"/>
    </row>
    <row r="36" spans="1:6" x14ac:dyDescent="0.2">
      <c r="A36" s="149" t="s">
        <v>118</v>
      </c>
      <c r="B36" s="150">
        <v>0</v>
      </c>
      <c r="C36" s="81" t="s">
        <v>262</v>
      </c>
      <c r="D36" s="400">
        <v>0</v>
      </c>
      <c r="E36" s="81"/>
      <c r="F36" s="151"/>
    </row>
    <row r="37" spans="1:6" x14ac:dyDescent="0.2">
      <c r="A37" s="149" t="s">
        <v>130</v>
      </c>
      <c r="B37" s="150">
        <f>SUM(B34:B35)</f>
        <v>0</v>
      </c>
      <c r="C37" s="81"/>
      <c r="D37" s="81"/>
      <c r="E37" s="81"/>
      <c r="F37" s="151"/>
    </row>
    <row r="38" spans="1:6" ht="15" x14ac:dyDescent="0.2">
      <c r="A38" s="149" t="s">
        <v>131</v>
      </c>
      <c r="B38" s="150">
        <f>SUM(B36:B37)</f>
        <v>0</v>
      </c>
      <c r="C38" s="152"/>
      <c r="D38" s="81"/>
      <c r="E38" s="81"/>
      <c r="F38" s="168">
        <f>SUM(B38+D36)</f>
        <v>0</v>
      </c>
    </row>
    <row r="39" spans="1:6" x14ac:dyDescent="0.2">
      <c r="A39" s="149"/>
      <c r="B39" s="150"/>
      <c r="C39" s="81"/>
      <c r="D39" s="81"/>
      <c r="E39" s="81"/>
      <c r="F39" s="151"/>
    </row>
    <row r="40" spans="1:6" x14ac:dyDescent="0.2">
      <c r="A40" s="149" t="s">
        <v>62</v>
      </c>
      <c r="B40" s="20">
        <v>0</v>
      </c>
      <c r="C40" s="169" t="s">
        <v>114</v>
      </c>
      <c r="D40" s="152" t="e">
        <f>SUM(B37/B40)</f>
        <v>#DIV/0!</v>
      </c>
      <c r="E40" s="152"/>
      <c r="F40" s="151"/>
    </row>
    <row r="41" spans="1:6" ht="13.5" thickBot="1" x14ac:dyDescent="0.25">
      <c r="A41" s="153"/>
      <c r="B41" s="154"/>
      <c r="C41" s="154"/>
      <c r="D41" s="154"/>
      <c r="E41" s="154"/>
      <c r="F41" s="155"/>
    </row>
    <row r="43" spans="1:6" x14ac:dyDescent="0.2">
      <c r="F43" s="144"/>
    </row>
  </sheetData>
  <mergeCells count="2">
    <mergeCell ref="C1:D1"/>
    <mergeCell ref="E1:F1"/>
  </mergeCells>
  <phoneticPr fontId="0" type="noConversion"/>
  <pageMargins left="0.78749999999999998" right="0.78749999999999998" top="1.0527777777777778" bottom="1.0527777777777778" header="0.78749999999999998" footer="0.78749999999999998"/>
  <pageSetup paperSize="9" scale="87"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B3" sqref="B3"/>
    </sheetView>
  </sheetViews>
  <sheetFormatPr baseColWidth="10" defaultRowHeight="12.75" x14ac:dyDescent="0.2"/>
  <cols>
    <col min="1" max="1" width="17.28515625" customWidth="1"/>
    <col min="2" max="2" width="30.5703125" customWidth="1"/>
    <col min="3" max="3" width="32.5703125" customWidth="1"/>
    <col min="4" max="4" width="14.7109375" customWidth="1"/>
    <col min="5" max="5" width="12" customWidth="1"/>
    <col min="6" max="6" width="10.7109375" customWidth="1"/>
    <col min="7" max="7" width="13.7109375" customWidth="1"/>
    <col min="8" max="8" width="25.7109375" customWidth="1"/>
    <col min="9" max="9" width="9.85546875" customWidth="1"/>
    <col min="10" max="10" width="7.7109375" customWidth="1"/>
    <col min="11" max="11" width="13.140625" customWidth="1"/>
    <col min="13" max="13" width="9.42578125" customWidth="1"/>
  </cols>
  <sheetData>
    <row r="1" spans="1:13" x14ac:dyDescent="0.2">
      <c r="A1" s="6" t="s">
        <v>179</v>
      </c>
    </row>
    <row r="2" spans="1:13" x14ac:dyDescent="0.2">
      <c r="A2" s="6" t="s">
        <v>180</v>
      </c>
    </row>
    <row r="3" spans="1:13" ht="12.75" customHeight="1" x14ac:dyDescent="0.2">
      <c r="A3" t="s">
        <v>181</v>
      </c>
      <c r="B3" s="171">
        <v>0</v>
      </c>
      <c r="I3" s="444" t="s">
        <v>183</v>
      </c>
      <c r="J3" s="444"/>
      <c r="K3" s="444"/>
    </row>
    <row r="4" spans="1:13" x14ac:dyDescent="0.2">
      <c r="I4" s="444"/>
      <c r="J4" s="444"/>
      <c r="K4" s="444"/>
    </row>
    <row r="5" spans="1:13" ht="15.75" x14ac:dyDescent="0.25">
      <c r="D5" s="6" t="s">
        <v>134</v>
      </c>
      <c r="E5" s="202"/>
      <c r="I5" s="456" t="s">
        <v>135</v>
      </c>
      <c r="J5" s="456"/>
      <c r="K5" s="456"/>
    </row>
    <row r="6" spans="1:13" s="21" customFormat="1" x14ac:dyDescent="0.2">
      <c r="D6" s="203"/>
      <c r="E6" s="203"/>
      <c r="F6" s="203"/>
      <c r="G6" s="203"/>
      <c r="H6" s="203"/>
      <c r="I6" s="456"/>
      <c r="J6" s="456"/>
      <c r="K6" s="456"/>
    </row>
    <row r="7" spans="1:13" ht="26.25" thickBot="1" x14ac:dyDescent="0.25">
      <c r="A7" s="204" t="s">
        <v>136</v>
      </c>
      <c r="C7" s="204" t="s">
        <v>137</v>
      </c>
      <c r="D7" s="205" t="s">
        <v>138</v>
      </c>
      <c r="E7" s="205" t="s">
        <v>139</v>
      </c>
      <c r="F7" s="204" t="s">
        <v>140</v>
      </c>
    </row>
    <row r="8" spans="1:13" x14ac:dyDescent="0.2">
      <c r="A8" s="206" t="s">
        <v>141</v>
      </c>
      <c r="B8" s="207" t="s">
        <v>142</v>
      </c>
      <c r="C8" s="208" t="s">
        <v>143</v>
      </c>
      <c r="D8" s="209"/>
      <c r="E8" s="210">
        <v>0.25</v>
      </c>
      <c r="F8" s="209"/>
      <c r="G8" s="209"/>
      <c r="H8" s="211"/>
    </row>
    <row r="9" spans="1:13" x14ac:dyDescent="0.2">
      <c r="A9" s="206" t="s">
        <v>141</v>
      </c>
      <c r="B9" s="212" t="s">
        <v>144</v>
      </c>
      <c r="C9" s="201"/>
      <c r="D9" s="201"/>
      <c r="E9" s="213">
        <v>0.05</v>
      </c>
      <c r="F9" s="201"/>
      <c r="G9" s="201"/>
      <c r="H9" s="159"/>
    </row>
    <row r="10" spans="1:13" x14ac:dyDescent="0.2">
      <c r="B10" s="212" t="s">
        <v>145</v>
      </c>
      <c r="C10" s="214" t="s">
        <v>146</v>
      </c>
      <c r="D10" s="201"/>
      <c r="E10" s="201">
        <v>1</v>
      </c>
      <c r="F10" s="201"/>
      <c r="H10" s="159"/>
      <c r="M10" s="215"/>
    </row>
    <row r="11" spans="1:13" x14ac:dyDescent="0.2">
      <c r="B11" s="158"/>
      <c r="C11" s="214" t="s">
        <v>147</v>
      </c>
      <c r="D11" s="201"/>
      <c r="E11" s="201">
        <v>2</v>
      </c>
      <c r="F11" s="201"/>
      <c r="H11" s="159"/>
      <c r="M11" s="215"/>
    </row>
    <row r="12" spans="1:13" x14ac:dyDescent="0.2">
      <c r="B12" s="158"/>
      <c r="C12" s="214" t="s">
        <v>148</v>
      </c>
      <c r="D12" s="201"/>
      <c r="E12" s="201">
        <v>3</v>
      </c>
      <c r="F12" s="201"/>
      <c r="H12" s="159"/>
      <c r="I12" t="s">
        <v>149</v>
      </c>
      <c r="M12" s="215"/>
    </row>
    <row r="13" spans="1:13" x14ac:dyDescent="0.2">
      <c r="B13" s="212" t="s">
        <v>150</v>
      </c>
      <c r="C13" s="201"/>
      <c r="D13" s="201"/>
      <c r="E13" s="271">
        <v>0.3</v>
      </c>
      <c r="F13" s="457" t="s">
        <v>151</v>
      </c>
      <c r="G13" s="457"/>
      <c r="H13" s="458"/>
      <c r="M13" s="215"/>
    </row>
    <row r="14" spans="1:13" s="216" customFormat="1" ht="22.5" x14ac:dyDescent="0.2">
      <c r="B14" s="217" t="s">
        <v>152</v>
      </c>
      <c r="C14" s="218" t="s">
        <v>153</v>
      </c>
      <c r="D14" s="219"/>
      <c r="E14" s="272">
        <v>0.2</v>
      </c>
      <c r="F14" s="459" t="s">
        <v>154</v>
      </c>
      <c r="G14" s="459"/>
      <c r="H14" s="460"/>
      <c r="M14" s="215"/>
    </row>
    <row r="15" spans="1:13" s="216" customFormat="1" x14ac:dyDescent="0.2">
      <c r="A15" s="206" t="s">
        <v>141</v>
      </c>
      <c r="B15" s="461" t="s">
        <v>155</v>
      </c>
      <c r="C15" s="220" t="s">
        <v>156</v>
      </c>
      <c r="D15" s="273">
        <v>1</v>
      </c>
      <c r="E15" s="221">
        <f>IF(D15=0.5,10,IF(D15=1,20,IF(D15=0,0)))</f>
        <v>20</v>
      </c>
      <c r="F15" s="463" t="s">
        <v>157</v>
      </c>
      <c r="G15" s="463"/>
      <c r="H15" s="464"/>
      <c r="M15" s="215"/>
    </row>
    <row r="16" spans="1:13" ht="13.5" thickBot="1" x14ac:dyDescent="0.25">
      <c r="A16" s="206" t="s">
        <v>141</v>
      </c>
      <c r="B16" s="462"/>
      <c r="C16" s="222" t="s">
        <v>158</v>
      </c>
      <c r="D16" s="274">
        <v>0.5</v>
      </c>
      <c r="E16" s="223">
        <f>IF(D16=0.5,10,IF(D16=1,20,IF(D16=0,0)))</f>
        <v>10</v>
      </c>
      <c r="F16" s="465" t="s">
        <v>159</v>
      </c>
      <c r="G16" s="465"/>
      <c r="H16" s="466"/>
      <c r="M16" s="215"/>
    </row>
    <row r="17" spans="1:13" ht="25.5" hidden="1" x14ac:dyDescent="0.2">
      <c r="B17" s="445" t="s">
        <v>160</v>
      </c>
      <c r="C17" s="446"/>
      <c r="D17" s="447"/>
      <c r="E17" s="224" t="s">
        <v>161</v>
      </c>
      <c r="F17" s="225" t="s">
        <v>162</v>
      </c>
      <c r="G17" s="225" t="s">
        <v>163</v>
      </c>
      <c r="H17" s="226" t="s">
        <v>164</v>
      </c>
      <c r="I17" s="227" t="s">
        <v>54</v>
      </c>
    </row>
    <row r="18" spans="1:13" ht="13.5" hidden="1" thickBot="1" x14ac:dyDescent="0.25">
      <c r="B18" s="160" t="s">
        <v>165</v>
      </c>
      <c r="C18" s="228"/>
      <c r="D18" s="228" t="s">
        <v>166</v>
      </c>
      <c r="E18" s="229"/>
      <c r="F18" s="229" t="s">
        <v>167</v>
      </c>
      <c r="G18" s="230" t="s">
        <v>168</v>
      </c>
      <c r="H18" s="231"/>
      <c r="I18" s="229"/>
    </row>
    <row r="19" spans="1:13" ht="26.25" hidden="1" thickBot="1" x14ac:dyDescent="0.25">
      <c r="A19" s="232" t="s">
        <v>169</v>
      </c>
      <c r="B19" s="233">
        <v>0.2</v>
      </c>
      <c r="C19" s="234"/>
      <c r="D19" s="234">
        <v>0.05</v>
      </c>
      <c r="E19" s="233">
        <v>0.2</v>
      </c>
      <c r="F19" s="233">
        <v>0.2</v>
      </c>
      <c r="G19" s="235">
        <v>0.4</v>
      </c>
      <c r="H19" s="233">
        <v>0.01</v>
      </c>
      <c r="I19" s="233">
        <f>H19+G19+F19+E19+D19+B19</f>
        <v>1.06</v>
      </c>
    </row>
    <row r="20" spans="1:13" ht="26.25" hidden="1" thickBot="1" x14ac:dyDescent="0.25">
      <c r="A20" s="236" t="s">
        <v>169</v>
      </c>
      <c r="B20" s="237">
        <v>0.2</v>
      </c>
      <c r="C20" s="238"/>
      <c r="D20" s="238">
        <v>0.05</v>
      </c>
      <c r="E20" s="237">
        <v>0.2</v>
      </c>
      <c r="F20" s="237">
        <v>0.2</v>
      </c>
      <c r="G20" s="239">
        <v>0.35</v>
      </c>
      <c r="H20" s="237">
        <v>0.01</v>
      </c>
      <c r="I20" s="237">
        <f>H20+G20+F20+E20+D20+B20</f>
        <v>1.01</v>
      </c>
    </row>
    <row r="21" spans="1:13" x14ac:dyDescent="0.2">
      <c r="E21" s="240"/>
    </row>
    <row r="22" spans="1:13" x14ac:dyDescent="0.2">
      <c r="A22" s="204"/>
      <c r="B22" s="205"/>
      <c r="C22" s="205"/>
      <c r="D22" s="241"/>
      <c r="G22" s="204"/>
    </row>
    <row r="23" spans="1:13" ht="13.5" thickBot="1" x14ac:dyDescent="0.25"/>
    <row r="24" spans="1:13" ht="26.25" thickBot="1" x14ac:dyDescent="0.25">
      <c r="C24" s="448" t="s">
        <v>170</v>
      </c>
      <c r="D24" s="449"/>
      <c r="E24" s="450" t="s">
        <v>145</v>
      </c>
      <c r="F24" s="452" t="s">
        <v>171</v>
      </c>
      <c r="G24" s="242" t="s">
        <v>172</v>
      </c>
      <c r="H24" s="243"/>
      <c r="I24" s="450" t="s">
        <v>152</v>
      </c>
      <c r="J24" s="454" t="s">
        <v>173</v>
      </c>
      <c r="K24" s="276" t="s">
        <v>182</v>
      </c>
    </row>
    <row r="25" spans="1:13" ht="13.5" thickBot="1" x14ac:dyDescent="0.25">
      <c r="C25" s="244" t="s">
        <v>174</v>
      </c>
      <c r="D25" s="245" t="s">
        <v>175</v>
      </c>
      <c r="E25" s="451"/>
      <c r="F25" s="453"/>
      <c r="G25" s="246" t="s">
        <v>176</v>
      </c>
      <c r="H25" s="247" t="s">
        <v>145</v>
      </c>
      <c r="I25" s="451"/>
      <c r="J25" s="455"/>
      <c r="K25" s="277"/>
    </row>
    <row r="26" spans="1:13" s="21" customFormat="1" ht="39.75" thickBot="1" x14ac:dyDescent="0.3">
      <c r="A26" s="248" t="s">
        <v>177</v>
      </c>
      <c r="B26" s="249">
        <f>SUM(B3+'CR Surf PLAI PLUS'!C11+'CR Surf PLAI PLUS'!C23)</f>
        <v>0</v>
      </c>
      <c r="C26" s="250">
        <f>B26*E8</f>
        <v>0</v>
      </c>
      <c r="D26" s="251">
        <f>B26*E9</f>
        <v>0</v>
      </c>
      <c r="E26" s="252">
        <v>1</v>
      </c>
      <c r="F26" s="253">
        <f>B26*E13</f>
        <v>0</v>
      </c>
      <c r="G26" s="250">
        <f>B26*E15/100</f>
        <v>0</v>
      </c>
      <c r="H26" s="251">
        <f>B26*E16/100</f>
        <v>0</v>
      </c>
      <c r="I26" s="275">
        <v>1</v>
      </c>
      <c r="J26" s="254">
        <v>0</v>
      </c>
      <c r="K26" s="278">
        <f>SUM(C26:J26)</f>
        <v>2</v>
      </c>
      <c r="M26" s="21" t="s">
        <v>149</v>
      </c>
    </row>
    <row r="27" spans="1:13" s="260" customFormat="1" x14ac:dyDescent="0.2">
      <c r="A27" s="255"/>
      <c r="B27" s="256"/>
      <c r="C27" s="257"/>
      <c r="D27" s="258"/>
      <c r="E27" s="279"/>
      <c r="F27" s="258"/>
      <c r="G27" s="258"/>
      <c r="H27" s="258"/>
      <c r="I27" s="258"/>
      <c r="J27" s="259"/>
    </row>
    <row r="28" spans="1:13" s="266" customFormat="1" ht="13.5" thickBot="1" x14ac:dyDescent="0.25">
      <c r="A28" s="261" t="s">
        <v>178</v>
      </c>
      <c r="B28" s="262">
        <f>C28+D28+E28+F28+G28+H28+I28+J28</f>
        <v>0</v>
      </c>
      <c r="C28" s="263">
        <f>C26*B26/100</f>
        <v>0</v>
      </c>
      <c r="D28" s="262">
        <f>D26*B26/100</f>
        <v>0</v>
      </c>
      <c r="E28" s="263">
        <f>E26*B26/100</f>
        <v>0</v>
      </c>
      <c r="F28" s="264">
        <f>F26*B26/100</f>
        <v>0</v>
      </c>
      <c r="G28" s="263">
        <f>G26*B26/100</f>
        <v>0</v>
      </c>
      <c r="H28" s="262">
        <f>H26*B26/100</f>
        <v>0</v>
      </c>
      <c r="I28" s="265">
        <f>I26*B26/100</f>
        <v>0</v>
      </c>
      <c r="J28" s="264"/>
    </row>
    <row r="29" spans="1:13" x14ac:dyDescent="0.2">
      <c r="A29" s="267"/>
      <c r="B29" s="268"/>
      <c r="C29" s="268"/>
      <c r="D29" s="269"/>
      <c r="E29" s="268"/>
      <c r="F29" s="269"/>
      <c r="G29" s="269"/>
      <c r="H29" s="269"/>
      <c r="I29" s="269"/>
      <c r="J29" s="269"/>
    </row>
    <row r="30" spans="1:13" x14ac:dyDescent="0.2">
      <c r="A30" s="267"/>
      <c r="B30" s="268"/>
      <c r="C30" s="268"/>
      <c r="D30" s="269"/>
      <c r="E30" s="270"/>
      <c r="F30" s="269"/>
      <c r="G30" s="270"/>
      <c r="H30" s="269"/>
      <c r="I30" s="270"/>
      <c r="J30" s="270"/>
    </row>
    <row r="31" spans="1:13" x14ac:dyDescent="0.2">
      <c r="A31" s="267"/>
      <c r="B31" s="268"/>
      <c r="C31" s="268"/>
      <c r="D31" s="269"/>
      <c r="E31" s="270"/>
      <c r="F31" s="269"/>
      <c r="G31" s="270"/>
      <c r="H31" s="269"/>
      <c r="I31" s="270"/>
      <c r="J31" s="270"/>
    </row>
  </sheetData>
  <mergeCells count="13">
    <mergeCell ref="I3:K4"/>
    <mergeCell ref="B17:D17"/>
    <mergeCell ref="C24:D24"/>
    <mergeCell ref="E24:E25"/>
    <mergeCell ref="F24:F25"/>
    <mergeCell ref="I24:I25"/>
    <mergeCell ref="J24:J25"/>
    <mergeCell ref="I5:K6"/>
    <mergeCell ref="F13:H13"/>
    <mergeCell ref="F14:H14"/>
    <mergeCell ref="B15:B16"/>
    <mergeCell ref="F15:H15"/>
    <mergeCell ref="F16:H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Loyers PLAI PLUS</vt:lpstr>
      <vt:lpstr>Loyer PLS</vt:lpstr>
      <vt:lpstr>Surfaces PLUS</vt:lpstr>
      <vt:lpstr>Surfaces PLAI</vt:lpstr>
      <vt:lpstr>CR Surf PLAI PLUS</vt:lpstr>
      <vt:lpstr>Surf Logts PLS</vt:lpstr>
      <vt:lpstr>CR Surf PLS</vt:lpstr>
      <vt:lpstr>plan de financement</vt:lpstr>
      <vt:lpstr>CALCUL CONTINGENT</vt:lpstr>
      <vt:lpstr>su</vt:lpstr>
      <vt:lpstr>'CR Surf PLAI PLUS'!Zone_d_impression</vt:lpstr>
      <vt:lpstr>'Loyers PLAI PLUS'!Zone_d_impression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cferrandis</dc:creator>
  <cp:lastModifiedBy>PERETTI Frédérique</cp:lastModifiedBy>
  <cp:lastPrinted>2023-02-13T10:21:32Z</cp:lastPrinted>
  <dcterms:created xsi:type="dcterms:W3CDTF">2012-09-21T13:44:49Z</dcterms:created>
  <dcterms:modified xsi:type="dcterms:W3CDTF">2024-04-12T06:04:34Z</dcterms:modified>
</cp:coreProperties>
</file>